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que\Desktop\Torrent reclamacio aigua\"/>
    </mc:Choice>
  </mc:AlternateContent>
  <xr:revisionPtr revIDLastSave="0" documentId="13_ncr:1_{5B9F531F-55E4-4F94-95DA-A149BE181BEA}" xr6:coauthVersionLast="47" xr6:coauthVersionMax="47" xr10:uidLastSave="{00000000-0000-0000-0000-000000000000}"/>
  <bookViews>
    <workbookView xWindow="-120" yWindow="-120" windowWidth="20730" windowHeight="11160" xr2:uid="{9F4830DE-197B-4EE6-9975-4EAEE508A784}"/>
  </bookViews>
  <sheets>
    <sheet name="Hoja1" sheetId="1" r:id="rId1"/>
    <sheet name="Hoja4" sheetId="4" r:id="rId2"/>
    <sheet name="Hoja2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4" l="1"/>
  <c r="F146" i="1"/>
  <c r="F145" i="1"/>
  <c r="F144" i="1"/>
  <c r="F143" i="1"/>
  <c r="F142" i="1"/>
  <c r="F141" i="1"/>
  <c r="F140" i="1"/>
  <c r="F139" i="1"/>
  <c r="F138" i="1"/>
  <c r="F122" i="1"/>
  <c r="F129" i="1"/>
  <c r="D76" i="1"/>
  <c r="D73" i="1"/>
  <c r="O61" i="1"/>
  <c r="F123" i="1"/>
  <c r="J122" i="1" l="1"/>
  <c r="J138" i="1" s="1"/>
  <c r="AD11" i="1"/>
  <c r="AC11" i="1"/>
  <c r="J123" i="1"/>
  <c r="J139" i="1" s="1"/>
  <c r="J124" i="1"/>
  <c r="J140" i="1" s="1"/>
  <c r="G19" i="1"/>
  <c r="G22" i="1"/>
  <c r="G25" i="1"/>
  <c r="G40" i="1"/>
  <c r="G43" i="1"/>
  <c r="D7" i="1"/>
  <c r="G7" i="1"/>
  <c r="J7" i="1"/>
  <c r="D10" i="1"/>
  <c r="G10" i="1"/>
  <c r="J10" i="1"/>
  <c r="D13" i="1"/>
  <c r="G13" i="1"/>
  <c r="J13" i="1"/>
  <c r="D16" i="1"/>
  <c r="G16" i="1"/>
  <c r="J16" i="1"/>
  <c r="K16" i="1"/>
  <c r="D19" i="1"/>
  <c r="J19" i="1"/>
  <c r="D22" i="1"/>
  <c r="J22" i="1"/>
  <c r="D25" i="1"/>
  <c r="J25" i="1"/>
  <c r="D28" i="1"/>
  <c r="G28" i="1"/>
  <c r="J28" i="1"/>
  <c r="K28" i="1"/>
  <c r="T28" i="1"/>
  <c r="R28" i="1"/>
  <c r="O28" i="1"/>
  <c r="T27" i="1"/>
  <c r="T26" i="1"/>
  <c r="T25" i="1"/>
  <c r="R25" i="1"/>
  <c r="O25" i="1"/>
  <c r="T24" i="1"/>
  <c r="T23" i="1"/>
  <c r="T22" i="1"/>
  <c r="R22" i="1"/>
  <c r="O22" i="1"/>
  <c r="T21" i="1"/>
  <c r="T20" i="1"/>
  <c r="T19" i="1"/>
  <c r="R19" i="1"/>
  <c r="O19" i="1"/>
  <c r="T18" i="1"/>
  <c r="T17" i="1"/>
  <c r="T16" i="1"/>
  <c r="R16" i="1"/>
  <c r="O16" i="1"/>
  <c r="T15" i="1"/>
  <c r="T14" i="1"/>
  <c r="T13" i="1"/>
  <c r="R13" i="1"/>
  <c r="O13" i="1"/>
  <c r="T12" i="1"/>
  <c r="T11" i="1"/>
  <c r="T10" i="1"/>
  <c r="R10" i="1"/>
  <c r="T9" i="1"/>
  <c r="T8" i="1"/>
  <c r="T7" i="1"/>
  <c r="R7" i="1"/>
  <c r="T6" i="1"/>
  <c r="T5" i="1"/>
  <c r="F130" i="1"/>
  <c r="F124" i="1"/>
  <c r="E28" i="1" l="1"/>
  <c r="B123" i="1" s="1"/>
  <c r="B139" i="1" s="1"/>
  <c r="H16" i="1"/>
  <c r="K122" i="1" s="1"/>
  <c r="K138" i="1" s="1"/>
  <c r="M138" i="1" s="1"/>
  <c r="S28" i="1"/>
  <c r="P28" i="1"/>
  <c r="S16" i="1"/>
  <c r="P16" i="1"/>
  <c r="H28" i="1"/>
  <c r="E16" i="1"/>
  <c r="U16" i="1"/>
  <c r="V16" i="1"/>
  <c r="U13" i="1"/>
  <c r="U22" i="1"/>
  <c r="U28" i="1"/>
  <c r="V28" i="1"/>
  <c r="U10" i="1"/>
  <c r="U25" i="1"/>
  <c r="U7" i="1"/>
  <c r="U19" i="1"/>
  <c r="J130" i="1"/>
  <c r="J146" i="1" s="1"/>
  <c r="J129" i="1"/>
  <c r="J145" i="1" s="1"/>
  <c r="J128" i="1"/>
  <c r="J144" i="1" s="1"/>
  <c r="J127" i="1"/>
  <c r="J143" i="1" s="1"/>
  <c r="J126" i="1"/>
  <c r="J142" i="1" s="1"/>
  <c r="J125" i="1"/>
  <c r="J141" i="1" s="1"/>
  <c r="C85" i="2"/>
  <c r="D85" i="2"/>
  <c r="E85" i="2"/>
  <c r="F85" i="2"/>
  <c r="G85" i="2"/>
  <c r="H85" i="2"/>
  <c r="B85" i="2"/>
  <c r="C23" i="2"/>
  <c r="D23" i="2"/>
  <c r="E23" i="2"/>
  <c r="F23" i="2"/>
  <c r="G23" i="2"/>
  <c r="H23" i="2"/>
  <c r="B23" i="2"/>
  <c r="I139" i="1" l="1"/>
  <c r="H139" i="1"/>
  <c r="K123" i="1"/>
  <c r="M122" i="1"/>
  <c r="B122" i="1"/>
  <c r="L122" i="1"/>
  <c r="G122" i="1" s="1"/>
  <c r="I122" i="1"/>
  <c r="H123" i="1"/>
  <c r="I123" i="1"/>
  <c r="F125" i="1"/>
  <c r="F126" i="1"/>
  <c r="F127" i="1"/>
  <c r="F128" i="1"/>
  <c r="K52" i="1"/>
  <c r="K64" i="1"/>
  <c r="K76" i="1"/>
  <c r="K88" i="1"/>
  <c r="K100" i="1"/>
  <c r="K112" i="1"/>
  <c r="K40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29" i="1"/>
  <c r="O49" i="1"/>
  <c r="G76" i="1"/>
  <c r="R112" i="1"/>
  <c r="O112" i="1"/>
  <c r="R109" i="1"/>
  <c r="O109" i="1"/>
  <c r="R106" i="1"/>
  <c r="O106" i="1"/>
  <c r="R103" i="1"/>
  <c r="O103" i="1"/>
  <c r="R100" i="1"/>
  <c r="O100" i="1"/>
  <c r="R97" i="1"/>
  <c r="O97" i="1"/>
  <c r="R94" i="1"/>
  <c r="O94" i="1"/>
  <c r="R91" i="1"/>
  <c r="O91" i="1"/>
  <c r="R88" i="1"/>
  <c r="O88" i="1"/>
  <c r="R85" i="1"/>
  <c r="O85" i="1"/>
  <c r="R82" i="1"/>
  <c r="O82" i="1"/>
  <c r="R79" i="1"/>
  <c r="O79" i="1"/>
  <c r="R76" i="1"/>
  <c r="O76" i="1"/>
  <c r="R73" i="1"/>
  <c r="O73" i="1"/>
  <c r="R70" i="1"/>
  <c r="O70" i="1"/>
  <c r="R67" i="1"/>
  <c r="O67" i="1"/>
  <c r="R64" i="1"/>
  <c r="O64" i="1"/>
  <c r="R61" i="1"/>
  <c r="R58" i="1"/>
  <c r="O58" i="1"/>
  <c r="R55" i="1"/>
  <c r="O55" i="1"/>
  <c r="R52" i="1"/>
  <c r="O52" i="1"/>
  <c r="R49" i="1"/>
  <c r="R46" i="1"/>
  <c r="O46" i="1"/>
  <c r="R43" i="1"/>
  <c r="O43" i="1"/>
  <c r="R40" i="1"/>
  <c r="O40" i="1"/>
  <c r="R37" i="1"/>
  <c r="O37" i="1"/>
  <c r="R34" i="1"/>
  <c r="O34" i="1"/>
  <c r="R31" i="1"/>
  <c r="O31" i="1"/>
  <c r="J34" i="1"/>
  <c r="J37" i="1"/>
  <c r="J40" i="1"/>
  <c r="J43" i="1"/>
  <c r="J46" i="1"/>
  <c r="J49" i="1"/>
  <c r="J52" i="1"/>
  <c r="J55" i="1"/>
  <c r="J58" i="1"/>
  <c r="J61" i="1"/>
  <c r="J64" i="1"/>
  <c r="J67" i="1"/>
  <c r="J70" i="1"/>
  <c r="J73" i="1"/>
  <c r="J76" i="1"/>
  <c r="J79" i="1"/>
  <c r="J82" i="1"/>
  <c r="J85" i="1"/>
  <c r="J88" i="1"/>
  <c r="J91" i="1"/>
  <c r="J94" i="1"/>
  <c r="J97" i="1"/>
  <c r="J100" i="1"/>
  <c r="J103" i="1"/>
  <c r="J106" i="1"/>
  <c r="J109" i="1"/>
  <c r="J112" i="1"/>
  <c r="J31" i="1"/>
  <c r="G37" i="1"/>
  <c r="G46" i="1"/>
  <c r="G49" i="1"/>
  <c r="G52" i="1"/>
  <c r="G55" i="1"/>
  <c r="G58" i="1"/>
  <c r="G61" i="1"/>
  <c r="G64" i="1"/>
  <c r="G67" i="1"/>
  <c r="G70" i="1"/>
  <c r="G73" i="1"/>
  <c r="G79" i="1"/>
  <c r="G82" i="1"/>
  <c r="G85" i="1"/>
  <c r="G88" i="1"/>
  <c r="G91" i="1"/>
  <c r="G94" i="1"/>
  <c r="G97" i="1"/>
  <c r="G100" i="1"/>
  <c r="G103" i="1"/>
  <c r="G106" i="1"/>
  <c r="G109" i="1"/>
  <c r="G112" i="1"/>
  <c r="G34" i="1"/>
  <c r="G31" i="1"/>
  <c r="D40" i="1"/>
  <c r="D43" i="1"/>
  <c r="D46" i="1"/>
  <c r="D49" i="1"/>
  <c r="D52" i="1"/>
  <c r="D55" i="1"/>
  <c r="D58" i="1"/>
  <c r="D61" i="1"/>
  <c r="D64" i="1"/>
  <c r="D67" i="1"/>
  <c r="D70" i="1"/>
  <c r="D79" i="1"/>
  <c r="D82" i="1"/>
  <c r="D85" i="1"/>
  <c r="D88" i="1"/>
  <c r="D91" i="1"/>
  <c r="D94" i="1"/>
  <c r="D97" i="1"/>
  <c r="D100" i="1"/>
  <c r="D103" i="1"/>
  <c r="D106" i="1"/>
  <c r="D109" i="1"/>
  <c r="D112" i="1"/>
  <c r="D37" i="1"/>
  <c r="D34" i="1"/>
  <c r="D31" i="1"/>
  <c r="M123" i="1" l="1"/>
  <c r="K139" i="1"/>
  <c r="L123" i="1"/>
  <c r="G123" i="1" s="1"/>
  <c r="H122" i="1"/>
  <c r="B138" i="1"/>
  <c r="E40" i="1"/>
  <c r="S52" i="1"/>
  <c r="E64" i="1"/>
  <c r="H64" i="1"/>
  <c r="H112" i="1"/>
  <c r="P100" i="1"/>
  <c r="E100" i="1"/>
  <c r="S64" i="1"/>
  <c r="P112" i="1"/>
  <c r="V40" i="1"/>
  <c r="U100" i="1"/>
  <c r="U91" i="1"/>
  <c r="U97" i="1"/>
  <c r="U64" i="1"/>
  <c r="U58" i="1"/>
  <c r="U55" i="1"/>
  <c r="U112" i="1"/>
  <c r="U109" i="1"/>
  <c r="U106" i="1"/>
  <c r="V112" i="1"/>
  <c r="U103" i="1"/>
  <c r="U94" i="1"/>
  <c r="V100" i="1"/>
  <c r="U88" i="1"/>
  <c r="U85" i="1"/>
  <c r="U82" i="1"/>
  <c r="U79" i="1"/>
  <c r="V88" i="1"/>
  <c r="U76" i="1"/>
  <c r="U73" i="1"/>
  <c r="U70" i="1"/>
  <c r="V76" i="1"/>
  <c r="U67" i="1"/>
  <c r="U61" i="1"/>
  <c r="V64" i="1"/>
  <c r="U52" i="1"/>
  <c r="U49" i="1"/>
  <c r="U46" i="1"/>
  <c r="V52" i="1"/>
  <c r="U43" i="1"/>
  <c r="U40" i="1"/>
  <c r="U37" i="1"/>
  <c r="U34" i="1"/>
  <c r="U31" i="1"/>
  <c r="E88" i="1"/>
  <c r="S76" i="1"/>
  <c r="H76" i="1"/>
  <c r="H52" i="1"/>
  <c r="E52" i="1"/>
  <c r="S100" i="1"/>
  <c r="H40" i="1"/>
  <c r="H100" i="1"/>
  <c r="E112" i="1"/>
  <c r="S88" i="1"/>
  <c r="H88" i="1"/>
  <c r="E76" i="1"/>
  <c r="S40" i="1"/>
  <c r="S112" i="1"/>
  <c r="P40" i="1"/>
  <c r="P52" i="1"/>
  <c r="P76" i="1"/>
  <c r="P64" i="1"/>
  <c r="P88" i="1"/>
  <c r="L138" i="1" l="1"/>
  <c r="G138" i="1" s="1"/>
  <c r="H138" i="1"/>
  <c r="I138" i="1"/>
  <c r="L139" i="1"/>
  <c r="G139" i="1" s="1"/>
  <c r="M139" i="1"/>
  <c r="B129" i="1"/>
  <c r="B145" i="1" s="1"/>
  <c r="K129" i="1"/>
  <c r="B130" i="1"/>
  <c r="K130" i="1"/>
  <c r="K128" i="1"/>
  <c r="K126" i="1"/>
  <c r="K124" i="1"/>
  <c r="K125" i="1"/>
  <c r="K127" i="1"/>
  <c r="B127" i="1"/>
  <c r="B124" i="1"/>
  <c r="B140" i="1" s="1"/>
  <c r="B126" i="1"/>
  <c r="B142" i="1" s="1"/>
  <c r="B125" i="1"/>
  <c r="B141" i="1" s="1"/>
  <c r="B128" i="1"/>
  <c r="B144" i="1" s="1"/>
  <c r="H142" i="1" l="1"/>
  <c r="I142" i="1"/>
  <c r="N130" i="1"/>
  <c r="K146" i="1"/>
  <c r="I140" i="1"/>
  <c r="H140" i="1"/>
  <c r="N127" i="1"/>
  <c r="K143" i="1"/>
  <c r="N143" i="1" s="1"/>
  <c r="I130" i="1"/>
  <c r="B146" i="1"/>
  <c r="I127" i="1"/>
  <c r="B143" i="1"/>
  <c r="N129" i="1"/>
  <c r="K145" i="1"/>
  <c r="N145" i="1" s="1"/>
  <c r="H145" i="1"/>
  <c r="L145" i="1"/>
  <c r="O145" i="1" s="1"/>
  <c r="I145" i="1"/>
  <c r="N125" i="1"/>
  <c r="K141" i="1"/>
  <c r="N141" i="1" s="1"/>
  <c r="K140" i="1"/>
  <c r="N140" i="1" s="1"/>
  <c r="N124" i="1"/>
  <c r="H144" i="1"/>
  <c r="I144" i="1"/>
  <c r="N126" i="1"/>
  <c r="K142" i="1"/>
  <c r="L141" i="1"/>
  <c r="O141" i="1" s="1"/>
  <c r="H141" i="1"/>
  <c r="I141" i="1"/>
  <c r="N128" i="1"/>
  <c r="K144" i="1"/>
  <c r="N144" i="1" s="1"/>
  <c r="L124" i="1"/>
  <c r="O124" i="1" s="1"/>
  <c r="H124" i="1"/>
  <c r="I124" i="1"/>
  <c r="H130" i="1"/>
  <c r="N146" i="1" s="1"/>
  <c r="L126" i="1"/>
  <c r="O126" i="1" s="1"/>
  <c r="L130" i="1"/>
  <c r="L128" i="1"/>
  <c r="O128" i="1" s="1"/>
  <c r="L127" i="1"/>
  <c r="O127" i="1" s="1"/>
  <c r="L125" i="1"/>
  <c r="O125" i="1" s="1"/>
  <c r="L129" i="1"/>
  <c r="H127" i="1"/>
  <c r="H128" i="1"/>
  <c r="I128" i="1"/>
  <c r="H125" i="1"/>
  <c r="I125" i="1"/>
  <c r="H126" i="1"/>
  <c r="I126" i="1"/>
  <c r="I129" i="1"/>
  <c r="H129" i="1"/>
  <c r="L144" i="1" l="1"/>
  <c r="O144" i="1" s="1"/>
  <c r="I143" i="1"/>
  <c r="L143" i="1"/>
  <c r="O143" i="1" s="1"/>
  <c r="H143" i="1"/>
  <c r="L140" i="1"/>
  <c r="O140" i="1" s="1"/>
  <c r="L142" i="1"/>
  <c r="N142" i="1"/>
  <c r="O142" i="1" s="1"/>
  <c r="O129" i="1"/>
  <c r="P130" i="1"/>
  <c r="O130" i="1"/>
  <c r="Q130" i="1" s="1"/>
  <c r="R130" i="1" s="1"/>
  <c r="H146" i="1" l="1"/>
  <c r="I146" i="1"/>
  <c r="L146" i="1"/>
  <c r="O146" i="1" l="1"/>
  <c r="P146" i="1"/>
  <c r="Q146" i="1" l="1"/>
  <c r="R146" i="1" s="1"/>
</calcChain>
</file>

<file path=xl/sharedStrings.xml><?xml version="1.0" encoding="utf-8"?>
<sst xmlns="http://schemas.openxmlformats.org/spreadsheetml/2006/main" count="540" uniqueCount="234">
  <si>
    <t>Contrato  0142-6023254  Solsones 125 CDAD</t>
  </si>
  <si>
    <t>Mes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</si>
  <si>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</si>
  <si>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</si>
  <si>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</si>
  <si>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</si>
  <si>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</si>
  <si>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</si>
  <si>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</si>
  <si>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</si>
  <si>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</si>
  <si>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</si>
  <si>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</si>
  <si>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</si>
  <si>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</si>
  <si>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</si>
  <si>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</si>
  <si>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</si>
  <si>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</si>
  <si>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</si>
  <si>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</si>
  <si>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</si>
  <si>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</si>
  <si>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</si>
  <si>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</si>
  <si>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</si>
  <si>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</si>
  <si>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2022-02</t>
  </si>
  <si>
    <t>2021-02</t>
  </si>
  <si>
    <t>2022-03</t>
  </si>
  <si>
    <t>2021-03</t>
  </si>
  <si>
    <t>2022-04</t>
  </si>
  <si>
    <t>2021-04</t>
  </si>
  <si>
    <t>2022-05</t>
  </si>
  <si>
    <t>2021-05</t>
  </si>
  <si>
    <t>2022-06</t>
  </si>
  <si>
    <t>2021-06</t>
  </si>
  <si>
    <t>2022-07</t>
  </si>
  <si>
    <t>2021-07</t>
  </si>
  <si>
    <t>2022-08</t>
  </si>
  <si>
    <t>2021-08</t>
  </si>
  <si>
    <t>2022-09</t>
  </si>
  <si>
    <t>2021-09</t>
  </si>
  <si>
    <t>2022-10</t>
  </si>
  <si>
    <t>2021-10</t>
  </si>
  <si>
    <t>2022-11</t>
  </si>
  <si>
    <t>2021-11</t>
  </si>
  <si>
    <t>2022-12</t>
  </si>
  <si>
    <t>2023-01</t>
  </si>
  <si>
    <t>2024-02</t>
  </si>
  <si>
    <t>2023-02</t>
  </si>
  <si>
    <t>2024-03</t>
  </si>
  <si>
    <t>2023-03</t>
  </si>
  <si>
    <t>2024-04</t>
  </si>
  <si>
    <t>2023-04</t>
  </si>
  <si>
    <t>2024-05</t>
  </si>
  <si>
    <t>2023-05</t>
  </si>
  <si>
    <t>2024-06</t>
  </si>
  <si>
    <t>2023-06</t>
  </si>
  <si>
    <t>2024-07</t>
  </si>
  <si>
    <t>2023-07</t>
  </si>
  <si>
    <t>2024-08</t>
  </si>
  <si>
    <t>2023-08</t>
  </si>
  <si>
    <t>2024-09</t>
  </si>
  <si>
    <t>2023-09</t>
  </si>
  <si>
    <t>2024-10</t>
  </si>
  <si>
    <t>2023-10</t>
  </si>
  <si>
    <t>2023-11</t>
  </si>
  <si>
    <t>2021-12</t>
  </si>
  <si>
    <t>2022-01</t>
  </si>
  <si>
    <t>2023-12</t>
  </si>
  <si>
    <t>2024-01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</si>
  <si>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</si>
  <si>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</si>
  <si>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</si>
  <si>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</si>
  <si>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</si>
  <si>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</si>
  <si>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</si>
  <si>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</si>
  <si>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</si>
  <si>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</si>
  <si>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</si>
  <si>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</si>
  <si>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</si>
  <si>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</si>
  <si>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Precio mensual</t>
  </si>
  <si>
    <t>Precio trimestral</t>
  </si>
  <si>
    <t>Lluvia Trimestral</t>
  </si>
  <si>
    <t>Precio anual</t>
  </si>
  <si>
    <t>Consumo M3 mensuales</t>
  </si>
  <si>
    <t>Consumo M3 trimestrales</t>
  </si>
  <si>
    <t>Consumo M3 anual</t>
  </si>
  <si>
    <t>Lluvia anual</t>
  </si>
  <si>
    <t>Contrato 9,722,392   Solsones 125 CDAD 2</t>
  </si>
  <si>
    <t>Año - Mes</t>
  </si>
  <si>
    <t>Año - Trimestre</t>
  </si>
  <si>
    <t xml:space="preserve">Repercusion cuotas en los jardines </t>
  </si>
  <si>
    <t>AÑO</t>
  </si>
  <si>
    <t>¿?</t>
  </si>
  <si>
    <t>Repaso pagos anuales</t>
  </si>
  <si>
    <t>Vall Petita 45</t>
  </si>
  <si>
    <t>Vall Petita 46</t>
  </si>
  <si>
    <t>Vall Petita 47</t>
  </si>
  <si>
    <t>Vall Petita 48</t>
  </si>
  <si>
    <t>Vall Petita 49</t>
  </si>
  <si>
    <t>Vall Petita 50</t>
  </si>
  <si>
    <t>Vall Petita 51</t>
  </si>
  <si>
    <t>Vall Petita 52</t>
  </si>
  <si>
    <t>Vall Petita 53</t>
  </si>
  <si>
    <t>Vall Petita 54</t>
  </si>
  <si>
    <t>Vall Petita 55</t>
  </si>
  <si>
    <t>Vall Petita 56</t>
  </si>
  <si>
    <t>Vall Petita 57</t>
  </si>
  <si>
    <t>Vall Petita 58</t>
  </si>
  <si>
    <t>Vall Petita 59</t>
  </si>
  <si>
    <t>Vall Petita 60</t>
  </si>
  <si>
    <t>Vall Petita 61</t>
  </si>
  <si>
    <t>Vall Petita 62</t>
  </si>
  <si>
    <t>Vall Petita 63</t>
  </si>
  <si>
    <t>Vall Petita 64</t>
  </si>
  <si>
    <t>Vall Petita 65</t>
  </si>
  <si>
    <t>Vall Petita 66</t>
  </si>
  <si>
    <t>Vall Petita 67</t>
  </si>
  <si>
    <t>Vall Petita 68</t>
  </si>
  <si>
    <t>Vall Petita 69</t>
  </si>
  <si>
    <t>Vall Petita 70</t>
  </si>
  <si>
    <t>Vall Petita 71</t>
  </si>
  <si>
    <t>Vall Petita 72</t>
  </si>
  <si>
    <t>Vall Petita 73</t>
  </si>
  <si>
    <t>Vall Petita 105</t>
  </si>
  <si>
    <t>Vall Petita 106</t>
  </si>
  <si>
    <t>Vall Petita 107</t>
  </si>
  <si>
    <t>Vall Petita 108</t>
  </si>
  <si>
    <t>Vall Petita 109</t>
  </si>
  <si>
    <t>Vall Petita 110</t>
  </si>
  <si>
    <t>Vall Petita 111</t>
  </si>
  <si>
    <t>Vall Petita 112</t>
  </si>
  <si>
    <t>Vall Petita 113</t>
  </si>
  <si>
    <t>Vall Petita 114</t>
  </si>
  <si>
    <t>Vall Petita 115</t>
  </si>
  <si>
    <t>Vall Petita 116</t>
  </si>
  <si>
    <t>Vall Petita 117</t>
  </si>
  <si>
    <t>Vall Petita 118</t>
  </si>
  <si>
    <t>Vall Petita 119</t>
  </si>
  <si>
    <t>Vall Petita 120</t>
  </si>
  <si>
    <t>Vall Petita 121</t>
  </si>
  <si>
    <t>Vall Petita 122</t>
  </si>
  <si>
    <t>Vall Petita 123</t>
  </si>
  <si>
    <t>Vall Petita 124</t>
  </si>
  <si>
    <t>Vall Petita 125</t>
  </si>
  <si>
    <t>Vall Petita 126</t>
  </si>
  <si>
    <t>Vall Petita 127</t>
  </si>
  <si>
    <t>Vall Petita 128</t>
  </si>
  <si>
    <t>Vall Petita 129</t>
  </si>
  <si>
    <t>Vall Petita 130</t>
  </si>
  <si>
    <t>Vall Petita 131</t>
  </si>
  <si>
    <t>Vall Petita 132</t>
  </si>
  <si>
    <t>Vall Petita 133</t>
  </si>
  <si>
    <t>Vall Petita 134</t>
  </si>
  <si>
    <t>Vall Petita 135</t>
  </si>
  <si>
    <t>Vall Petita 136</t>
  </si>
  <si>
    <t>Vall Petita 137</t>
  </si>
  <si>
    <t>Vall Petita 138</t>
  </si>
  <si>
    <t>Vall Petita 139</t>
  </si>
  <si>
    <t>Vall Petita 140</t>
  </si>
  <si>
    <t>Vall Petita 141</t>
  </si>
  <si>
    <t>Vall Petita 142</t>
  </si>
  <si>
    <t>Vall Petita 143</t>
  </si>
  <si>
    <t>Vall Petita 144</t>
  </si>
  <si>
    <t>Vall Petita 145</t>
  </si>
  <si>
    <t>Vall Petita 146</t>
  </si>
  <si>
    <t>Vall Petita 147</t>
  </si>
  <si>
    <t>Vall Petita 148</t>
  </si>
  <si>
    <t>Vall Petita 149</t>
  </si>
  <si>
    <t>Vall Petita 150</t>
  </si>
  <si>
    <t>Vall Petita 151</t>
  </si>
  <si>
    <t>Vall Petita 152</t>
  </si>
  <si>
    <t>Vall Petita 44</t>
  </si>
  <si>
    <t>Año</t>
  </si>
  <si>
    <t>Adjudicacion agua a riego tuias perimetrales</t>
  </si>
  <si>
    <t>Diferencia entre cuotas y pagado facturas</t>
  </si>
  <si>
    <t>Porcentaje diferencia entre cuotas y pagado facturas</t>
  </si>
  <si>
    <t>Jardines con riego</t>
  </si>
  <si>
    <t>Lluvia mensual litros m2</t>
  </si>
  <si>
    <t>Lluvia  entre 1/05 y 30/09    litros m2</t>
  </si>
  <si>
    <t>Precio metro cubico agua factura compañía</t>
  </si>
  <si>
    <t>Pagado €. Facturas agua compañía</t>
  </si>
  <si>
    <t>Metros cubicos facturados anual</t>
  </si>
  <si>
    <t>Cuotas que según Torrent hay que pagar Vall Petita</t>
  </si>
  <si>
    <t>Resultado numero jardines por cuotas Torrent</t>
  </si>
  <si>
    <t>Suma</t>
  </si>
  <si>
    <t>2017-01</t>
  </si>
  <si>
    <t>2017-02</t>
  </si>
  <si>
    <t>2017-03</t>
  </si>
  <si>
    <t>2017-04</t>
  </si>
  <si>
    <t>2017-05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</si>
  <si>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</si>
  <si>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</si>
  <si>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</si>
  <si>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</si>
  <si>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</si>
  <si>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</si>
  <si>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</si>
  <si>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</si>
  <si>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2018*03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</si>
  <si>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</si>
  <si>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</si>
  <si>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</si>
  <si>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</si>
  <si>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</si>
  <si>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</si>
  <si>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</si>
  <si>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</si>
  <si>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</si>
  <si>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Consumo agua tuias preimetrales medido</t>
  </si>
  <si>
    <t>Tanto   %  m3 adjudicado a tuias según consumo</t>
  </si>
  <si>
    <t>Numero de jardines con riego a pagar</t>
  </si>
  <si>
    <t>Consumo m3 ESTIMADO riego tuias perimetrales</t>
  </si>
  <si>
    <t>A descontar a la cuota de riego a la Vall Petita.</t>
  </si>
  <si>
    <t>Error Montgri Aguas a devolver 350 M3</t>
  </si>
  <si>
    <t>Cuota agua 2025 a pagar entre todos</t>
  </si>
  <si>
    <t>Cuota individual por jardin</t>
  </si>
  <si>
    <t>Any 2025</t>
  </si>
  <si>
    <t>Pluja litres / M2</t>
  </si>
  <si>
    <t>Maig</t>
  </si>
  <si>
    <t xml:space="preserve">Juny </t>
  </si>
  <si>
    <t xml:space="preserve">Juliol </t>
  </si>
  <si>
    <t>Agost</t>
  </si>
  <si>
    <t>Setembre</t>
  </si>
  <si>
    <t xml:space="preserve">Any </t>
  </si>
  <si>
    <t>Quota pagada</t>
  </si>
  <si>
    <t>Quota real</t>
  </si>
  <si>
    <t>A retornar o descomptar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</si>
</sst>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.000%"/>
  </numFmts>
  <fonts count="2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Tahoma"/>
      <family val="2"/>
    </font>
    <font>
      <b/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theme="4" tint="0.39997558519241921"/>
      <name val="Calibri"/>
      <family val="2"/>
      <scheme val="minor"/>
    </font>
    <font>
      <sz val="11"/>
      <color theme="1"/>
      <name val="Arial Rounded MT Bold"/>
      <family val="2"/>
    </font>
    <font>
      <sz val="11"/>
      <color theme="1"/>
      <name val="Biome"/>
      <family val="2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theme="4" tint="0.39997558519241921"/>
      <name val="Calibri"/>
      <family val="2"/>
      <scheme val="minor"/>
    </font>
    <font>
      <b/>
      <sz val="11"/>
      <color theme="4" tint="0.39997558519241921"/>
      <name val="Tahoma"/>
      <family val="2"/>
    </font>
    <font>
      <sz val="12"/>
      <color rgb="FFFF0000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sz val="12"/>
      <name val="Tahoma"/>
      <family val="2"/>
    </font>
    <font>
      <b/>
      <sz val="12"/>
      <color theme="1"/>
      <name val="Tahoma"/>
      <family val="2"/>
    </font>
    <font>
      <b/>
      <sz val="11"/>
      <color theme="1"/>
      <name val="Tahoma"/>
      <family val="2"/>
    </font>
    <font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wrapText="1"/>
    </xf>
    <xf numFmtId="164" fontId="0" fillId="0" borderId="0" xfId="0" applyNumberFormat="1"/>
    <xf numFmtId="164" fontId="3" fillId="0" borderId="0" xfId="0" applyNumberFormat="1" applyFont="1"/>
    <xf numFmtId="10" fontId="0" fillId="0" borderId="0" xfId="0" applyNumberFormat="1"/>
    <xf numFmtId="164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" fillId="0" borderId="0" xfId="0" applyFont="1"/>
    <xf numFmtId="2" fontId="0" fillId="0" borderId="0" xfId="0" applyNumberFormat="1"/>
    <xf numFmtId="164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164" fontId="12" fillId="0" borderId="0" xfId="0" applyNumberFormat="1" applyFont="1"/>
    <xf numFmtId="0" fontId="0" fillId="0" borderId="0" xfId="0" applyAlignment="1">
      <alignment horizontal="right" vertical="center"/>
    </xf>
    <xf numFmtId="164" fontId="7" fillId="0" borderId="0" xfId="0" applyNumberFormat="1" applyFont="1"/>
    <xf numFmtId="10" fontId="7" fillId="0" borderId="0" xfId="0" applyNumberFormat="1" applyFont="1"/>
    <xf numFmtId="0" fontId="14" fillId="0" borderId="0" xfId="0" applyFont="1"/>
    <xf numFmtId="0" fontId="15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right" vertical="center"/>
    </xf>
    <xf numFmtId="164" fontId="12" fillId="0" borderId="0" xfId="0" applyNumberFormat="1" applyFont="1" applyAlignment="1">
      <alignment horizontal="right" vertical="center"/>
    </xf>
    <xf numFmtId="164" fontId="16" fillId="0" borderId="0" xfId="0" applyNumberFormat="1" applyFont="1"/>
    <xf numFmtId="10" fontId="16" fillId="0" borderId="0" xfId="0" applyNumberFormat="1" applyFont="1"/>
    <xf numFmtId="165" fontId="3" fillId="0" borderId="0" xfId="0" applyNumberFormat="1" applyFont="1"/>
    <xf numFmtId="1" fontId="0" fillId="0" borderId="0" xfId="0" applyNumberFormat="1" applyAlignment="1">
      <alignment horizontal="right" vertical="center"/>
    </xf>
    <xf numFmtId="0" fontId="12" fillId="0" borderId="0" xfId="0" applyFont="1"/>
    <xf numFmtId="164" fontId="0" fillId="0" borderId="0" xfId="0" applyNumberFormat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10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17" fillId="0" borderId="0" xfId="0" applyFont="1" applyAlignment="1">
      <alignment horizontal="right" vertical="center" wrapText="1"/>
    </xf>
    <xf numFmtId="164" fontId="17" fillId="0" borderId="0" xfId="0" applyNumberFormat="1" applyFont="1"/>
    <xf numFmtId="0" fontId="0" fillId="3" borderId="0" xfId="0" applyFill="1" applyAlignment="1">
      <alignment horizontal="center"/>
    </xf>
    <xf numFmtId="164" fontId="0" fillId="0" borderId="0" xfId="0" applyNumberFormat="1" applyAlignment="1">
      <alignment horizontal="right"/>
    </xf>
    <xf numFmtId="0" fontId="6" fillId="0" borderId="0" xfId="0" applyFont="1"/>
    <xf numFmtId="0" fontId="18" fillId="0" borderId="0" xfId="0" applyFont="1" applyAlignment="1">
      <alignment horizontal="center"/>
    </xf>
    <xf numFmtId="0" fontId="0" fillId="0" borderId="0" xfId="0" applyAlignment="1">
      <alignment wrapText="1"/>
    </xf>
    <xf numFmtId="164" fontId="5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164" fontId="20" fillId="0" borderId="0" xfId="0" applyNumberFormat="1" applyFont="1" applyAlignment="1">
      <alignment horizontal="center" vertical="center"/>
    </xf>
    <xf numFmtId="0" fontId="0" fillId="4" borderId="0" xfId="0" applyFill="1"/>
    <xf numFmtId="0" fontId="3" fillId="0" borderId="0" xfId="0" applyFont="1"/>
    <xf numFmtId="0" fontId="2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5E7B4-10E3-4C86-B3E6-9EEC3BD4F94E}">
  <dimension ref="A1:AD164"/>
  <sheetViews>
    <sheetView tabSelected="1" topLeftCell="A88" zoomScale="90" zoomScaleNormal="90" workbookViewId="0">
      <selection activeCell="G162" sqref="A151:G162"/>
    </sheetView>
  </sheetViews>
  <sheetFormatPr baseColWidth="10" defaultRowHeight="15" x14ac:dyDescent="0.25"/>
  <cols>
    <col min="4" max="4" width="12.5703125" customWidth="1"/>
    <col min="5" max="5" width="11.42578125" customWidth="1"/>
    <col min="7" max="7" width="13.7109375" customWidth="1"/>
    <col min="8" max="8" width="13.5703125" customWidth="1"/>
    <col min="9" max="9" width="12.28515625" customWidth="1"/>
    <col min="10" max="10" width="10" customWidth="1"/>
    <col min="11" max="11" width="10.5703125" customWidth="1"/>
    <col min="13" max="13" width="12.28515625" customWidth="1"/>
    <col min="14" max="14" width="13.28515625" customWidth="1"/>
    <col min="16" max="16" width="11.42578125" customWidth="1"/>
    <col min="21" max="23" width="11.42578125" customWidth="1"/>
  </cols>
  <sheetData>
    <row r="1" spans="1:30" ht="15.75" x14ac:dyDescent="0.25">
      <c r="A1" s="62" t="s">
        <v>0</v>
      </c>
      <c r="B1" s="63"/>
      <c r="C1" s="63"/>
      <c r="D1" s="63"/>
      <c r="E1" s="1"/>
      <c r="M1" s="22" t="s">
        <v>94</v>
      </c>
    </row>
    <row r="2" spans="1:30" ht="15.75" x14ac:dyDescent="0.25">
      <c r="H2" s="20"/>
      <c r="M2" s="22"/>
    </row>
    <row r="4" spans="1:30" ht="51.75" customHeight="1" x14ac:dyDescent="0.25">
      <c r="A4" s="8" t="s">
        <v>95</v>
      </c>
      <c r="B4" s="8" t="s">
        <v>96</v>
      </c>
      <c r="C4" s="8" t="s">
        <v>86</v>
      </c>
      <c r="D4" s="8" t="s">
        <v>87</v>
      </c>
      <c r="E4" s="8" t="s">
        <v>89</v>
      </c>
      <c r="F4" s="8" t="s">
        <v>90</v>
      </c>
      <c r="G4" s="8" t="s">
        <v>91</v>
      </c>
      <c r="H4" s="8" t="s">
        <v>92</v>
      </c>
      <c r="I4" s="32" t="s">
        <v>184</v>
      </c>
      <c r="J4" s="8" t="s">
        <v>88</v>
      </c>
      <c r="K4" s="8" t="s">
        <v>93</v>
      </c>
      <c r="L4" s="8" t="s">
        <v>95</v>
      </c>
      <c r="M4" s="8" t="s">
        <v>96</v>
      </c>
      <c r="N4" s="8" t="s">
        <v>86</v>
      </c>
      <c r="O4" s="8" t="s">
        <v>87</v>
      </c>
      <c r="P4" s="8" t="s">
        <v>89</v>
      </c>
      <c r="Q4" s="8" t="s">
        <v>90</v>
      </c>
      <c r="R4" s="8" t="s">
        <v>91</v>
      </c>
      <c r="S4" s="8" t="s">
        <v>92</v>
      </c>
      <c r="T4" s="32" t="s">
        <v>184</v>
      </c>
      <c r="U4" s="8" t="s">
        <v>88</v>
      </c>
      <c r="V4" s="8" t="s">
        <v>93</v>
      </c>
      <c r="W4" s="7" t="s">
        <v>1</v>
      </c>
    </row>
    <row r="5" spans="1:30" x14ac:dyDescent="0.25">
      <c r="A5" s="3" t="s">
        <v>192</v>
      </c>
      <c r="B5" s="2"/>
      <c r="C5" s="33">
        <v>20.84</v>
      </c>
      <c r="D5" s="5"/>
      <c r="E5" s="5"/>
      <c r="F5">
        <v>0</v>
      </c>
      <c r="H5" s="2"/>
      <c r="I5">
        <v>139.80000000000001</v>
      </c>
      <c r="L5" s="3" t="s">
        <v>192</v>
      </c>
      <c r="M5" s="2"/>
      <c r="N5" s="5"/>
      <c r="O5" s="5"/>
      <c r="P5" s="5"/>
      <c r="S5" s="2"/>
      <c r="T5">
        <f t="shared" ref="T5:T28" si="0">I5</f>
        <v>139.80000000000001</v>
      </c>
      <c r="W5" s="3" t="s">
        <v>2</v>
      </c>
      <c r="AC5">
        <v>14.9</v>
      </c>
      <c r="AD5">
        <v>53.6</v>
      </c>
    </row>
    <row r="6" spans="1:30" x14ac:dyDescent="0.25">
      <c r="A6" s="2" t="s">
        <v>193</v>
      </c>
      <c r="B6" s="2"/>
      <c r="C6" s="33">
        <v>23.43</v>
      </c>
      <c r="D6" s="5"/>
      <c r="E6" s="5"/>
      <c r="F6">
        <v>4</v>
      </c>
      <c r="H6" s="2"/>
      <c r="I6">
        <v>44.5</v>
      </c>
      <c r="L6" s="2" t="s">
        <v>193</v>
      </c>
      <c r="M6" s="2"/>
      <c r="N6" s="5"/>
      <c r="O6" s="5"/>
      <c r="P6" s="5"/>
      <c r="S6" s="2"/>
      <c r="T6">
        <f t="shared" si="0"/>
        <v>44.5</v>
      </c>
      <c r="W6" s="2" t="s">
        <v>3</v>
      </c>
      <c r="AC6">
        <v>69.900000000000006</v>
      </c>
      <c r="AD6">
        <v>24.7</v>
      </c>
    </row>
    <row r="7" spans="1:30" x14ac:dyDescent="0.25">
      <c r="A7" s="3" t="s">
        <v>194</v>
      </c>
      <c r="B7" s="2">
        <v>1</v>
      </c>
      <c r="C7" s="33">
        <v>823.36</v>
      </c>
      <c r="D7" s="5">
        <f>C5+C6+C7</f>
        <v>867.63</v>
      </c>
      <c r="E7" s="5"/>
      <c r="F7">
        <v>147</v>
      </c>
      <c r="G7" s="2">
        <f>F5+F6+F7</f>
        <v>151</v>
      </c>
      <c r="H7" s="2"/>
      <c r="I7">
        <v>36.4</v>
      </c>
      <c r="J7">
        <f>I5+I6+I7</f>
        <v>220.70000000000002</v>
      </c>
      <c r="L7" s="3" t="s">
        <v>194</v>
      </c>
      <c r="M7" s="2">
        <v>1</v>
      </c>
      <c r="N7" s="5"/>
      <c r="O7" s="5"/>
      <c r="P7" s="5"/>
      <c r="R7" s="2">
        <f>Q5+Q6+Q7</f>
        <v>0</v>
      </c>
      <c r="S7" s="2"/>
      <c r="T7">
        <f t="shared" si="0"/>
        <v>36.4</v>
      </c>
      <c r="U7">
        <f>T5+T6+T7</f>
        <v>220.70000000000002</v>
      </c>
      <c r="W7" s="3" t="s">
        <v>4</v>
      </c>
      <c r="AC7">
        <v>6.5</v>
      </c>
      <c r="AD7">
        <v>46.2</v>
      </c>
    </row>
    <row r="8" spans="1:30" x14ac:dyDescent="0.25">
      <c r="A8" s="2" t="s">
        <v>195</v>
      </c>
      <c r="B8" s="2"/>
      <c r="C8" s="33">
        <v>1852.18</v>
      </c>
      <c r="D8" s="5"/>
      <c r="E8" s="5"/>
      <c r="F8">
        <v>310</v>
      </c>
      <c r="H8" s="2"/>
      <c r="I8">
        <v>20</v>
      </c>
      <c r="L8" s="2" t="s">
        <v>195</v>
      </c>
      <c r="M8" s="2"/>
      <c r="N8" s="5"/>
      <c r="O8" s="5"/>
      <c r="P8" s="5"/>
      <c r="S8" s="2"/>
      <c r="T8">
        <f t="shared" si="0"/>
        <v>20</v>
      </c>
      <c r="W8" s="2" t="s">
        <v>5</v>
      </c>
      <c r="AC8">
        <v>6.5</v>
      </c>
      <c r="AD8">
        <v>15.6</v>
      </c>
    </row>
    <row r="9" spans="1:30" x14ac:dyDescent="0.25">
      <c r="A9" s="3" t="s">
        <v>196</v>
      </c>
      <c r="B9" s="2"/>
      <c r="C9" s="33">
        <v>2590.84</v>
      </c>
      <c r="D9" s="5"/>
      <c r="E9" s="5"/>
      <c r="F9">
        <v>427</v>
      </c>
      <c r="H9" s="2"/>
      <c r="I9" s="18">
        <v>14.9</v>
      </c>
      <c r="L9" s="3" t="s">
        <v>196</v>
      </c>
      <c r="M9" s="2"/>
      <c r="N9" s="5"/>
      <c r="O9" s="5"/>
      <c r="P9" s="5"/>
      <c r="S9" s="2"/>
      <c r="T9" s="19">
        <f t="shared" si="0"/>
        <v>14.9</v>
      </c>
      <c r="W9" s="3" t="s">
        <v>6</v>
      </c>
      <c r="AC9">
        <v>87.2</v>
      </c>
      <c r="AD9">
        <v>15</v>
      </c>
    </row>
    <row r="10" spans="1:30" x14ac:dyDescent="0.25">
      <c r="A10" s="2">
        <v>2107.06</v>
      </c>
      <c r="B10" s="2">
        <v>2</v>
      </c>
      <c r="C10" s="33">
        <v>2634.78</v>
      </c>
      <c r="D10" s="5">
        <f>C8+C9+C10</f>
        <v>7077.8000000000011</v>
      </c>
      <c r="E10" s="5"/>
      <c r="F10" s="38">
        <v>434</v>
      </c>
      <c r="G10" s="2">
        <f>F8+F9+F10</f>
        <v>1171</v>
      </c>
      <c r="H10" s="2"/>
      <c r="I10" s="18">
        <v>69.900000000000006</v>
      </c>
      <c r="J10">
        <f t="shared" ref="J10" si="1">I8+I9+I10</f>
        <v>104.80000000000001</v>
      </c>
      <c r="L10" s="2">
        <v>2107.06</v>
      </c>
      <c r="M10" s="2">
        <v>2</v>
      </c>
      <c r="N10" s="5"/>
      <c r="O10" s="5"/>
      <c r="P10" s="5"/>
      <c r="R10" s="2">
        <f>Q8+Q9+Q10</f>
        <v>0</v>
      </c>
      <c r="S10" s="2"/>
      <c r="T10" s="19">
        <f t="shared" si="0"/>
        <v>69.900000000000006</v>
      </c>
      <c r="U10">
        <f t="shared" ref="U10" si="2">T8+T9+T10</f>
        <v>104.80000000000001</v>
      </c>
      <c r="W10" s="2" t="s">
        <v>7</v>
      </c>
    </row>
    <row r="11" spans="1:30" x14ac:dyDescent="0.25">
      <c r="A11" s="3" t="s">
        <v>197</v>
      </c>
      <c r="B11" s="2"/>
      <c r="C11" s="33">
        <v>3381.77</v>
      </c>
      <c r="D11" s="5"/>
      <c r="E11" s="5"/>
      <c r="F11">
        <v>553</v>
      </c>
      <c r="H11" s="2"/>
      <c r="I11" s="18">
        <v>6.5</v>
      </c>
      <c r="L11" s="3" t="s">
        <v>197</v>
      </c>
      <c r="M11" s="2"/>
      <c r="N11" s="5"/>
      <c r="O11" s="5"/>
      <c r="P11" s="5"/>
      <c r="S11" s="2"/>
      <c r="T11" s="19">
        <f t="shared" si="0"/>
        <v>6.5</v>
      </c>
      <c r="W11" s="3" t="s">
        <v>8</v>
      </c>
      <c r="AC11">
        <f>SUM(AC5:AC10)</f>
        <v>185</v>
      </c>
      <c r="AD11">
        <f>SUM(AD5:AD10)</f>
        <v>155.1</v>
      </c>
    </row>
    <row r="12" spans="1:30" x14ac:dyDescent="0.25">
      <c r="A12" s="2" t="s">
        <v>198</v>
      </c>
      <c r="B12" s="2"/>
      <c r="C12" s="33">
        <v>147.69999999999999</v>
      </c>
      <c r="D12" s="5"/>
      <c r="E12" s="5"/>
      <c r="F12">
        <v>37</v>
      </c>
      <c r="H12" s="2"/>
      <c r="I12" s="18">
        <v>6.5</v>
      </c>
      <c r="L12" s="2" t="s">
        <v>198</v>
      </c>
      <c r="M12" s="2"/>
      <c r="N12" s="5"/>
      <c r="O12" s="5"/>
      <c r="P12" s="5"/>
      <c r="S12" s="2"/>
      <c r="T12" s="19">
        <f t="shared" si="0"/>
        <v>6.5</v>
      </c>
      <c r="W12" s="2" t="s">
        <v>9</v>
      </c>
    </row>
    <row r="13" spans="1:30" x14ac:dyDescent="0.25">
      <c r="A13" s="3" t="s">
        <v>199</v>
      </c>
      <c r="B13" s="2">
        <v>3</v>
      </c>
      <c r="C13" s="33">
        <v>592.5</v>
      </c>
      <c r="D13" s="5">
        <f>C11+C12+C13</f>
        <v>4121.9699999999993</v>
      </c>
      <c r="E13" s="5"/>
      <c r="F13">
        <v>104</v>
      </c>
      <c r="G13" s="2">
        <f t="shared" ref="G13" si="3">F11+F12+F13</f>
        <v>694</v>
      </c>
      <c r="H13" s="2"/>
      <c r="I13" s="18">
        <v>87.2</v>
      </c>
      <c r="J13">
        <f t="shared" ref="J13" si="4">I11+I12+I13</f>
        <v>100.2</v>
      </c>
      <c r="L13" s="3" t="s">
        <v>199</v>
      </c>
      <c r="M13" s="2">
        <v>3</v>
      </c>
      <c r="N13" s="5">
        <v>23.48</v>
      </c>
      <c r="O13" s="5">
        <f>N11+N12+N13</f>
        <v>23.48</v>
      </c>
      <c r="P13" s="5"/>
      <c r="Q13">
        <v>8</v>
      </c>
      <c r="R13" s="2">
        <f t="shared" ref="R13" si="5">Q11+Q12+Q13</f>
        <v>8</v>
      </c>
      <c r="S13" s="2"/>
      <c r="T13" s="19">
        <f t="shared" si="0"/>
        <v>87.2</v>
      </c>
      <c r="U13">
        <f t="shared" ref="U13" si="6">T11+T12+T13</f>
        <v>100.2</v>
      </c>
      <c r="W13" s="3" t="s">
        <v>10</v>
      </c>
    </row>
    <row r="14" spans="1:30" x14ac:dyDescent="0.25">
      <c r="A14" s="2" t="s">
        <v>200</v>
      </c>
      <c r="B14" s="2"/>
      <c r="C14" s="33">
        <v>0</v>
      </c>
      <c r="D14" s="5"/>
      <c r="E14" s="5"/>
      <c r="F14">
        <v>0</v>
      </c>
      <c r="H14" s="2"/>
      <c r="I14" s="39">
        <v>49.8</v>
      </c>
      <c r="L14" s="2" t="s">
        <v>200</v>
      </c>
      <c r="M14" s="2"/>
      <c r="N14" s="5"/>
      <c r="O14" s="5"/>
      <c r="P14" s="5"/>
      <c r="S14" s="2"/>
      <c r="T14">
        <f t="shared" si="0"/>
        <v>49.8</v>
      </c>
      <c r="W14" s="2" t="s">
        <v>11</v>
      </c>
    </row>
    <row r="15" spans="1:30" x14ac:dyDescent="0.25">
      <c r="A15" s="3" t="s">
        <v>201</v>
      </c>
      <c r="B15" s="2"/>
      <c r="C15" s="33">
        <v>0</v>
      </c>
      <c r="D15" s="5"/>
      <c r="E15" s="5"/>
      <c r="F15">
        <v>0</v>
      </c>
      <c r="H15" s="2"/>
      <c r="I15" s="39">
        <v>31.8</v>
      </c>
      <c r="L15" s="3" t="s">
        <v>201</v>
      </c>
      <c r="M15" s="2"/>
      <c r="N15" s="5"/>
      <c r="O15" s="5"/>
      <c r="P15" s="5"/>
      <c r="S15" s="2"/>
      <c r="T15">
        <f t="shared" si="0"/>
        <v>31.8</v>
      </c>
      <c r="W15" s="3" t="s">
        <v>12</v>
      </c>
    </row>
    <row r="16" spans="1:30" x14ac:dyDescent="0.25">
      <c r="A16" s="2" t="s">
        <v>202</v>
      </c>
      <c r="B16" s="2">
        <v>4</v>
      </c>
      <c r="C16" s="33">
        <v>0</v>
      </c>
      <c r="D16" s="5">
        <f t="shared" ref="D16" si="7">C14+C15+C16</f>
        <v>0</v>
      </c>
      <c r="E16" s="11">
        <f>SUM(D5:D16)</f>
        <v>12067.400000000001</v>
      </c>
      <c r="F16">
        <v>0</v>
      </c>
      <c r="G16" s="2">
        <f t="shared" ref="G16" si="8">F14+F15+F16</f>
        <v>0</v>
      </c>
      <c r="H16" s="10">
        <f>SUM(G5:G16)</f>
        <v>2016</v>
      </c>
      <c r="I16" s="39">
        <v>4.9000000000000004</v>
      </c>
      <c r="J16">
        <f t="shared" ref="J16" si="9">I14+I15+I16</f>
        <v>86.5</v>
      </c>
      <c r="K16">
        <f>I5+I6+I7+I8+I9+I10+I11+I12+I13+I14+I15+I16</f>
        <v>512.20000000000005</v>
      </c>
      <c r="L16" s="2" t="s">
        <v>202</v>
      </c>
      <c r="M16" s="2">
        <v>4</v>
      </c>
      <c r="N16" s="5">
        <v>902.93</v>
      </c>
      <c r="O16" s="5">
        <f t="shared" ref="O16" si="10">N14+N15+N16</f>
        <v>902.93</v>
      </c>
      <c r="P16" s="11">
        <f>SUM(O5:O16)</f>
        <v>926.41</v>
      </c>
      <c r="Q16">
        <v>176</v>
      </c>
      <c r="R16" s="2">
        <f t="shared" ref="R16" si="11">Q14+Q15+Q16</f>
        <v>176</v>
      </c>
      <c r="S16" s="10">
        <f>SUM(R5:R16)</f>
        <v>184</v>
      </c>
      <c r="T16">
        <f t="shared" si="0"/>
        <v>4.9000000000000004</v>
      </c>
      <c r="U16">
        <f t="shared" ref="U16" si="12">T14+T15+T16</f>
        <v>86.5</v>
      </c>
      <c r="V16">
        <f>T5+T6+T7+T8+T9+T10+T11+T12+T13+T14+T15+T16</f>
        <v>512.20000000000005</v>
      </c>
      <c r="W16" s="2" t="s">
        <v>13</v>
      </c>
    </row>
    <row r="17" spans="1:23" x14ac:dyDescent="0.25">
      <c r="A17" s="21" t="s">
        <v>203</v>
      </c>
      <c r="B17" s="2"/>
      <c r="C17" s="33"/>
      <c r="D17" s="3"/>
      <c r="E17" s="5"/>
      <c r="G17" s="2"/>
      <c r="H17" s="2"/>
      <c r="I17" s="39">
        <v>50</v>
      </c>
      <c r="L17" s="21" t="s">
        <v>203</v>
      </c>
      <c r="M17" s="2"/>
      <c r="N17" s="5"/>
      <c r="O17" s="5"/>
      <c r="P17" s="5"/>
      <c r="S17" s="2"/>
      <c r="T17">
        <f t="shared" si="0"/>
        <v>50</v>
      </c>
      <c r="W17" s="21" t="s">
        <v>14</v>
      </c>
    </row>
    <row r="18" spans="1:23" x14ac:dyDescent="0.25">
      <c r="A18" s="21" t="s">
        <v>204</v>
      </c>
      <c r="B18" s="2"/>
      <c r="C18" s="33"/>
      <c r="D18" s="3"/>
      <c r="E18" s="5"/>
      <c r="G18" s="2"/>
      <c r="H18" s="2"/>
      <c r="I18" s="39">
        <v>67.099999999999994</v>
      </c>
      <c r="L18" s="21" t="s">
        <v>204</v>
      </c>
      <c r="M18" s="2"/>
      <c r="N18" s="5"/>
      <c r="O18" s="5"/>
      <c r="P18" s="5"/>
      <c r="S18" s="2"/>
      <c r="T18">
        <f t="shared" si="0"/>
        <v>67.099999999999994</v>
      </c>
      <c r="W18" s="21" t="s">
        <v>15</v>
      </c>
    </row>
    <row r="19" spans="1:23" x14ac:dyDescent="0.25">
      <c r="A19" s="21" t="s">
        <v>205</v>
      </c>
      <c r="B19" s="2">
        <v>1</v>
      </c>
      <c r="C19" s="33">
        <v>70.41</v>
      </c>
      <c r="D19" s="3">
        <f t="shared" ref="D19" si="13">C17+C18+C19</f>
        <v>70.41</v>
      </c>
      <c r="E19" s="5"/>
      <c r="F19">
        <v>18</v>
      </c>
      <c r="G19" s="2">
        <f>F17+F18+F19</f>
        <v>18</v>
      </c>
      <c r="H19" s="2"/>
      <c r="I19" s="39">
        <v>61.8</v>
      </c>
      <c r="J19">
        <f t="shared" ref="J19" si="14">I17+I18+I19</f>
        <v>178.89999999999998</v>
      </c>
      <c r="L19" s="21" t="s">
        <v>205</v>
      </c>
      <c r="M19" s="2">
        <v>1</v>
      </c>
      <c r="N19" s="5">
        <v>94.55</v>
      </c>
      <c r="O19" s="5">
        <f t="shared" ref="O19" si="15">N17+N18+N19</f>
        <v>94.55</v>
      </c>
      <c r="P19" s="5"/>
      <c r="Q19">
        <v>47</v>
      </c>
      <c r="R19" s="2">
        <f t="shared" ref="R19" si="16">Q17+Q18+Q19</f>
        <v>47</v>
      </c>
      <c r="S19" s="2"/>
      <c r="T19">
        <f t="shared" si="0"/>
        <v>61.8</v>
      </c>
      <c r="U19">
        <f t="shared" ref="U19" si="17">T17+T18+T19</f>
        <v>178.89999999999998</v>
      </c>
      <c r="W19" s="21" t="s">
        <v>16</v>
      </c>
    </row>
    <row r="20" spans="1:23" x14ac:dyDescent="0.25">
      <c r="A20" s="21" t="s">
        <v>206</v>
      </c>
      <c r="B20" s="2"/>
      <c r="C20" s="33"/>
      <c r="D20" s="3"/>
      <c r="E20" s="5"/>
      <c r="G20" s="2"/>
      <c r="H20" s="2"/>
      <c r="I20" s="39">
        <v>71.5</v>
      </c>
      <c r="L20" s="21" t="s">
        <v>206</v>
      </c>
      <c r="M20" s="2"/>
      <c r="N20" s="5"/>
      <c r="O20" s="5"/>
      <c r="P20" s="5"/>
      <c r="S20" s="2"/>
      <c r="T20">
        <f t="shared" si="0"/>
        <v>71.5</v>
      </c>
      <c r="W20" s="21" t="s">
        <v>17</v>
      </c>
    </row>
    <row r="21" spans="1:23" x14ac:dyDescent="0.25">
      <c r="A21" s="21" t="s">
        <v>207</v>
      </c>
      <c r="B21" s="2"/>
      <c r="C21" s="33"/>
      <c r="D21" s="3"/>
      <c r="E21" s="5"/>
      <c r="G21" s="2"/>
      <c r="H21" s="2"/>
      <c r="I21" s="18">
        <v>53.6</v>
      </c>
      <c r="L21" s="21" t="s">
        <v>207</v>
      </c>
      <c r="M21" s="2"/>
      <c r="N21" s="5"/>
      <c r="O21" s="5"/>
      <c r="P21" s="5"/>
      <c r="S21" s="2"/>
      <c r="T21" s="19">
        <f t="shared" si="0"/>
        <v>53.6</v>
      </c>
      <c r="W21" s="21" t="s">
        <v>18</v>
      </c>
    </row>
    <row r="22" spans="1:23" x14ac:dyDescent="0.25">
      <c r="A22" s="21" t="s">
        <v>208</v>
      </c>
      <c r="B22" s="2">
        <v>2</v>
      </c>
      <c r="C22" s="33">
        <v>2650.27</v>
      </c>
      <c r="D22" s="3">
        <f t="shared" ref="D22" si="18">C20+C21+C22</f>
        <v>2650.27</v>
      </c>
      <c r="E22" s="5"/>
      <c r="F22">
        <v>465</v>
      </c>
      <c r="G22" s="2">
        <f>F20+F21+F22</f>
        <v>465</v>
      </c>
      <c r="H22" s="2"/>
      <c r="I22" s="18">
        <v>24.7</v>
      </c>
      <c r="J22">
        <f t="shared" ref="J22" si="19">I20+I21+I22</f>
        <v>149.79999999999998</v>
      </c>
      <c r="L22" s="21" t="s">
        <v>208</v>
      </c>
      <c r="M22" s="2">
        <v>2</v>
      </c>
      <c r="N22" s="5">
        <v>2018.73</v>
      </c>
      <c r="O22" s="5">
        <f t="shared" ref="O22" si="20">N20+N21+N22</f>
        <v>2018.73</v>
      </c>
      <c r="P22" s="5"/>
      <c r="Q22">
        <v>357</v>
      </c>
      <c r="R22" s="2">
        <f t="shared" ref="R22" si="21">Q20+Q21+Q22</f>
        <v>357</v>
      </c>
      <c r="S22" s="2"/>
      <c r="T22" s="19">
        <f t="shared" si="0"/>
        <v>24.7</v>
      </c>
      <c r="U22">
        <f t="shared" ref="U22" si="22">T20+T21+T22</f>
        <v>149.79999999999998</v>
      </c>
      <c r="W22" s="21" t="s">
        <v>19</v>
      </c>
    </row>
    <row r="23" spans="1:23" x14ac:dyDescent="0.25">
      <c r="A23" s="21" t="s">
        <v>209</v>
      </c>
      <c r="B23" s="2"/>
      <c r="C23" s="33"/>
      <c r="D23" s="3"/>
      <c r="E23" s="5"/>
      <c r="H23" s="2"/>
      <c r="I23" s="18">
        <v>46.2</v>
      </c>
      <c r="L23" s="21" t="s">
        <v>209</v>
      </c>
      <c r="M23" s="2"/>
      <c r="N23" s="5"/>
      <c r="O23" s="5"/>
      <c r="P23" s="5"/>
      <c r="S23" s="2"/>
      <c r="T23" s="19">
        <f t="shared" si="0"/>
        <v>46.2</v>
      </c>
      <c r="W23" s="21" t="s">
        <v>20</v>
      </c>
    </row>
    <row r="24" spans="1:23" x14ac:dyDescent="0.25">
      <c r="A24" s="21" t="s">
        <v>210</v>
      </c>
      <c r="B24" s="2"/>
      <c r="C24" s="33"/>
      <c r="D24" s="3"/>
      <c r="E24" s="5"/>
      <c r="H24" s="2"/>
      <c r="I24" s="18">
        <v>15.6</v>
      </c>
      <c r="L24" s="21" t="s">
        <v>210</v>
      </c>
      <c r="M24" s="2"/>
      <c r="N24" s="5"/>
      <c r="O24" s="5"/>
      <c r="P24" s="5"/>
      <c r="S24" s="2"/>
      <c r="T24" s="19">
        <f t="shared" si="0"/>
        <v>15.6</v>
      </c>
      <c r="W24" s="21" t="s">
        <v>21</v>
      </c>
    </row>
    <row r="25" spans="1:23" x14ac:dyDescent="0.25">
      <c r="A25" s="21" t="s">
        <v>211</v>
      </c>
      <c r="B25" s="2">
        <v>3</v>
      </c>
      <c r="C25" s="33">
        <v>5029.3599999999997</v>
      </c>
      <c r="D25" s="3">
        <f t="shared" ref="D25" si="23">C23+C24+C25</f>
        <v>5029.3599999999997</v>
      </c>
      <c r="E25" s="5"/>
      <c r="F25">
        <v>844</v>
      </c>
      <c r="G25" s="2">
        <f>F23+F24+F25</f>
        <v>844</v>
      </c>
      <c r="H25" s="2"/>
      <c r="I25" s="18">
        <v>15</v>
      </c>
      <c r="J25">
        <f t="shared" ref="J25" si="24">I23+I24+I25</f>
        <v>76.800000000000011</v>
      </c>
      <c r="L25" s="21" t="s">
        <v>211</v>
      </c>
      <c r="M25" s="2">
        <v>3</v>
      </c>
      <c r="N25" s="5">
        <v>3767.64</v>
      </c>
      <c r="O25" s="5">
        <f>N23+N24+N25</f>
        <v>3767.64</v>
      </c>
      <c r="P25" s="5"/>
      <c r="Q25">
        <v>643</v>
      </c>
      <c r="R25" s="2">
        <f t="shared" ref="R25" si="25">Q23+Q24+Q25</f>
        <v>643</v>
      </c>
      <c r="S25" s="2"/>
      <c r="T25" s="19">
        <f t="shared" si="0"/>
        <v>15</v>
      </c>
      <c r="U25">
        <f t="shared" ref="U25" si="26">T23+T24+T25</f>
        <v>76.800000000000011</v>
      </c>
      <c r="W25" s="21" t="s">
        <v>22</v>
      </c>
    </row>
    <row r="26" spans="1:23" x14ac:dyDescent="0.25">
      <c r="A26" s="21" t="s">
        <v>212</v>
      </c>
      <c r="B26" s="2"/>
      <c r="C26" s="33"/>
      <c r="D26" s="3"/>
      <c r="E26" s="5"/>
      <c r="H26" s="2"/>
      <c r="I26" s="39">
        <v>160</v>
      </c>
      <c r="L26" s="21" t="s">
        <v>212</v>
      </c>
      <c r="M26" s="2"/>
      <c r="N26" s="5"/>
      <c r="O26" s="5"/>
      <c r="P26" s="5"/>
      <c r="S26" s="2"/>
      <c r="T26">
        <f t="shared" si="0"/>
        <v>160</v>
      </c>
      <c r="W26" s="21" t="s">
        <v>23</v>
      </c>
    </row>
    <row r="27" spans="1:23" x14ac:dyDescent="0.25">
      <c r="A27" s="21" t="s">
        <v>213</v>
      </c>
      <c r="B27" s="2"/>
      <c r="C27" s="33"/>
      <c r="D27" s="3"/>
      <c r="E27" s="5"/>
      <c r="H27" s="2"/>
      <c r="I27" s="39">
        <v>56.6</v>
      </c>
      <c r="L27" s="21" t="s">
        <v>213</v>
      </c>
      <c r="M27" s="2"/>
      <c r="N27" s="5"/>
      <c r="O27" s="5"/>
      <c r="P27" s="5"/>
      <c r="S27" s="2"/>
      <c r="T27">
        <f t="shared" si="0"/>
        <v>56.6</v>
      </c>
      <c r="W27" s="21" t="s">
        <v>24</v>
      </c>
    </row>
    <row r="28" spans="1:23" x14ac:dyDescent="0.25">
      <c r="A28" s="21" t="s">
        <v>214</v>
      </c>
      <c r="B28" s="2">
        <v>4</v>
      </c>
      <c r="C28" s="33">
        <v>466.72</v>
      </c>
      <c r="D28" s="3">
        <f t="shared" ref="D28" si="27">C26+C27+C28</f>
        <v>466.72</v>
      </c>
      <c r="E28" s="11">
        <f>SUM(D17:D28)</f>
        <v>8216.7599999999984</v>
      </c>
      <c r="F28">
        <v>115</v>
      </c>
      <c r="G28" s="2">
        <f t="shared" ref="G28" si="28">F26+F27+F28</f>
        <v>115</v>
      </c>
      <c r="H28" s="10">
        <f>SUM(G17:G28)</f>
        <v>1442</v>
      </c>
      <c r="I28" s="39">
        <v>27.2</v>
      </c>
      <c r="J28">
        <f t="shared" ref="J28" si="29">I26+I27+I28</f>
        <v>243.79999999999998</v>
      </c>
      <c r="K28">
        <f t="shared" ref="K28" si="30">I17+I18+I19+I20+I21+I22+I23+I24+I25+I26+I27+I28</f>
        <v>649.30000000000007</v>
      </c>
      <c r="L28" s="21" t="s">
        <v>214</v>
      </c>
      <c r="M28" s="2">
        <v>4</v>
      </c>
      <c r="N28" s="5">
        <v>307.61</v>
      </c>
      <c r="O28" s="5">
        <f t="shared" ref="O28" si="31">N26+N27+N28</f>
        <v>307.61</v>
      </c>
      <c r="P28" s="11">
        <f>SUM(O17:O28)</f>
        <v>6188.53</v>
      </c>
      <c r="Q28">
        <v>88</v>
      </c>
      <c r="R28" s="2">
        <f t="shared" ref="R28" si="32">Q26+Q27+Q28</f>
        <v>88</v>
      </c>
      <c r="S28" s="10">
        <f>SUM(R17:R28)</f>
        <v>1135</v>
      </c>
      <c r="T28">
        <f t="shared" si="0"/>
        <v>27.2</v>
      </c>
      <c r="U28">
        <f t="shared" ref="U28" si="33">T26+T27+T28</f>
        <v>243.79999999999998</v>
      </c>
      <c r="V28">
        <f t="shared" ref="V28" si="34">T17+T18+T19+T20+T21+T22+T23+T24+T25+T26+T27+T28</f>
        <v>649.30000000000007</v>
      </c>
      <c r="W28" s="21" t="s">
        <v>25</v>
      </c>
    </row>
    <row r="29" spans="1:23" x14ac:dyDescent="0.25">
      <c r="A29" s="3" t="s">
        <v>2</v>
      </c>
      <c r="B29" s="2"/>
      <c r="C29" s="33"/>
      <c r="D29" s="5"/>
      <c r="E29" s="5"/>
      <c r="H29" s="2"/>
      <c r="I29">
        <v>9.1</v>
      </c>
      <c r="L29" s="3" t="s">
        <v>2</v>
      </c>
      <c r="M29" s="2"/>
      <c r="N29" s="5"/>
      <c r="O29" s="5"/>
      <c r="P29" s="5"/>
      <c r="S29" s="2"/>
      <c r="T29">
        <f t="shared" ref="T29:T60" si="35">I29</f>
        <v>9.1</v>
      </c>
      <c r="W29" s="3" t="s">
        <v>2</v>
      </c>
    </row>
    <row r="30" spans="1:23" x14ac:dyDescent="0.25">
      <c r="A30" s="2" t="s">
        <v>3</v>
      </c>
      <c r="B30" s="2"/>
      <c r="C30" s="33"/>
      <c r="D30" s="5"/>
      <c r="E30" s="5"/>
      <c r="H30" s="2"/>
      <c r="I30">
        <v>1.3</v>
      </c>
      <c r="L30" s="2" t="s">
        <v>3</v>
      </c>
      <c r="M30" s="2"/>
      <c r="N30" s="5"/>
      <c r="O30" s="5"/>
      <c r="P30" s="5"/>
      <c r="S30" s="2"/>
      <c r="T30">
        <f t="shared" si="35"/>
        <v>1.3</v>
      </c>
      <c r="W30" s="2" t="s">
        <v>3</v>
      </c>
    </row>
    <row r="31" spans="1:23" x14ac:dyDescent="0.25">
      <c r="A31" s="3" t="s">
        <v>4</v>
      </c>
      <c r="B31" s="2">
        <v>1</v>
      </c>
      <c r="C31" s="33">
        <v>90.3</v>
      </c>
      <c r="D31" s="5">
        <f>C29+C30+C31</f>
        <v>90.3</v>
      </c>
      <c r="E31" s="5"/>
      <c r="F31">
        <v>39</v>
      </c>
      <c r="G31" s="2">
        <f>F29+F30+F31</f>
        <v>39</v>
      </c>
      <c r="H31" s="2"/>
      <c r="I31">
        <v>8.6999999999999993</v>
      </c>
      <c r="J31">
        <f>I29+I30+I31</f>
        <v>19.100000000000001</v>
      </c>
      <c r="L31" s="3" t="s">
        <v>4</v>
      </c>
      <c r="M31" s="2">
        <v>1</v>
      </c>
      <c r="N31" s="5">
        <v>79.06</v>
      </c>
      <c r="O31" s="5">
        <f>N29+N30+N31</f>
        <v>79.06</v>
      </c>
      <c r="P31" s="5"/>
      <c r="Q31">
        <v>30</v>
      </c>
      <c r="R31" s="2">
        <f>Q29+Q30+Q31</f>
        <v>30</v>
      </c>
      <c r="S31" s="2"/>
      <c r="T31">
        <f t="shared" si="35"/>
        <v>8.6999999999999993</v>
      </c>
      <c r="U31">
        <f>T29+T30+T31</f>
        <v>19.100000000000001</v>
      </c>
      <c r="W31" s="3" t="s">
        <v>4</v>
      </c>
    </row>
    <row r="32" spans="1:23" x14ac:dyDescent="0.25">
      <c r="A32" s="2" t="s">
        <v>5</v>
      </c>
      <c r="B32" s="2"/>
      <c r="C32" s="33"/>
      <c r="D32" s="5"/>
      <c r="E32" s="5"/>
      <c r="H32" s="2"/>
      <c r="I32">
        <v>48.4</v>
      </c>
      <c r="L32" s="2" t="s">
        <v>5</v>
      </c>
      <c r="M32" s="2"/>
      <c r="N32" s="5"/>
      <c r="O32" s="5"/>
      <c r="P32" s="5"/>
      <c r="S32" s="2"/>
      <c r="T32">
        <f t="shared" si="35"/>
        <v>48.4</v>
      </c>
      <c r="W32" s="2" t="s">
        <v>5</v>
      </c>
    </row>
    <row r="33" spans="1:23" x14ac:dyDescent="0.25">
      <c r="A33" s="3" t="s">
        <v>6</v>
      </c>
      <c r="B33" s="2"/>
      <c r="C33" s="33"/>
      <c r="D33" s="5"/>
      <c r="E33" s="5"/>
      <c r="H33" s="2"/>
      <c r="I33" s="18">
        <v>35.1</v>
      </c>
      <c r="L33" s="3" t="s">
        <v>6</v>
      </c>
      <c r="M33" s="2"/>
      <c r="N33" s="5"/>
      <c r="O33" s="5"/>
      <c r="P33" s="5"/>
      <c r="S33" s="2"/>
      <c r="T33" s="19">
        <f t="shared" si="35"/>
        <v>35.1</v>
      </c>
      <c r="W33" s="3" t="s">
        <v>6</v>
      </c>
    </row>
    <row r="34" spans="1:23" x14ac:dyDescent="0.25">
      <c r="A34" s="2" t="s">
        <v>7</v>
      </c>
      <c r="B34" s="2">
        <v>2</v>
      </c>
      <c r="C34" s="33">
        <v>1909.57</v>
      </c>
      <c r="D34" s="5">
        <f>C32+C33+C34</f>
        <v>1909.57</v>
      </c>
      <c r="E34" s="5"/>
      <c r="F34">
        <v>347</v>
      </c>
      <c r="G34" s="2">
        <f>F32+F33+F34</f>
        <v>347</v>
      </c>
      <c r="H34" s="2"/>
      <c r="I34" s="18">
        <v>21.4</v>
      </c>
      <c r="J34">
        <f t="shared" ref="J34" si="36">I32+I33+I34</f>
        <v>104.9</v>
      </c>
      <c r="L34" s="2" t="s">
        <v>7</v>
      </c>
      <c r="M34" s="2">
        <v>2</v>
      </c>
      <c r="N34" s="5">
        <v>1338.34</v>
      </c>
      <c r="O34" s="5">
        <f>N32+N33+N34</f>
        <v>1338.34</v>
      </c>
      <c r="P34" s="5"/>
      <c r="Q34">
        <v>256</v>
      </c>
      <c r="R34" s="2">
        <f>Q32+Q33+Q34</f>
        <v>256</v>
      </c>
      <c r="S34" s="2"/>
      <c r="T34" s="19">
        <f t="shared" si="35"/>
        <v>21.4</v>
      </c>
      <c r="U34">
        <f t="shared" ref="U34" si="37">T32+T33+T34</f>
        <v>104.9</v>
      </c>
      <c r="W34" s="2" t="s">
        <v>7</v>
      </c>
    </row>
    <row r="35" spans="1:23" x14ac:dyDescent="0.25">
      <c r="A35" s="3" t="s">
        <v>8</v>
      </c>
      <c r="B35" s="2"/>
      <c r="C35" s="33"/>
      <c r="D35" s="5"/>
      <c r="E35" s="5"/>
      <c r="H35" s="2"/>
      <c r="I35" s="18">
        <v>18.7</v>
      </c>
      <c r="L35" s="3" t="s">
        <v>8</v>
      </c>
      <c r="M35" s="2"/>
      <c r="N35" s="5"/>
      <c r="O35" s="5"/>
      <c r="P35" s="5"/>
      <c r="S35" s="2"/>
      <c r="T35" s="19">
        <f t="shared" si="35"/>
        <v>18.7</v>
      </c>
      <c r="W35" s="3" t="s">
        <v>8</v>
      </c>
    </row>
    <row r="36" spans="1:23" x14ac:dyDescent="0.25">
      <c r="A36" s="2" t="s">
        <v>9</v>
      </c>
      <c r="B36" s="2"/>
      <c r="C36" s="33"/>
      <c r="D36" s="5"/>
      <c r="E36" s="5"/>
      <c r="H36" s="2"/>
      <c r="I36" s="18">
        <v>5.6</v>
      </c>
      <c r="L36" s="2" t="s">
        <v>9</v>
      </c>
      <c r="M36" s="2"/>
      <c r="N36" s="5"/>
      <c r="O36" s="5"/>
      <c r="P36" s="5"/>
      <c r="S36" s="2"/>
      <c r="T36" s="19">
        <f t="shared" si="35"/>
        <v>5.6</v>
      </c>
      <c r="W36" s="2" t="s">
        <v>9</v>
      </c>
    </row>
    <row r="37" spans="1:23" x14ac:dyDescent="0.25">
      <c r="A37" s="3" t="s">
        <v>10</v>
      </c>
      <c r="B37" s="2">
        <v>3</v>
      </c>
      <c r="C37" s="33">
        <v>5267.9</v>
      </c>
      <c r="D37" s="5">
        <f>C35+C36+C37</f>
        <v>5267.9</v>
      </c>
      <c r="E37" s="5"/>
      <c r="F37">
        <v>882</v>
      </c>
      <c r="G37" s="2">
        <f t="shared" ref="G37" si="38">F35+F36+F37</f>
        <v>882</v>
      </c>
      <c r="H37" s="2"/>
      <c r="I37" s="18">
        <v>69.099999999999994</v>
      </c>
      <c r="J37">
        <f t="shared" ref="J37" si="39">I35+I36+I37</f>
        <v>93.399999999999991</v>
      </c>
      <c r="L37" s="3" t="s">
        <v>10</v>
      </c>
      <c r="M37" s="2">
        <v>3</v>
      </c>
      <c r="N37" s="5">
        <v>3880.62</v>
      </c>
      <c r="O37" s="5">
        <f>N35+N36+N37</f>
        <v>3880.62</v>
      </c>
      <c r="P37" s="5"/>
      <c r="Q37">
        <v>661</v>
      </c>
      <c r="R37" s="2">
        <f t="shared" ref="R37" si="40">Q35+Q36+Q37</f>
        <v>661</v>
      </c>
      <c r="S37" s="2"/>
      <c r="T37" s="19">
        <f t="shared" si="35"/>
        <v>69.099999999999994</v>
      </c>
      <c r="U37">
        <f t="shared" ref="U37" si="41">T35+T36+T37</f>
        <v>93.399999999999991</v>
      </c>
      <c r="W37" s="3" t="s">
        <v>10</v>
      </c>
    </row>
    <row r="38" spans="1:23" x14ac:dyDescent="0.25">
      <c r="A38" s="2" t="s">
        <v>11</v>
      </c>
      <c r="B38" s="2"/>
      <c r="C38" s="33"/>
      <c r="D38" s="5"/>
      <c r="E38" s="5"/>
      <c r="H38" s="2"/>
      <c r="I38">
        <v>208.9</v>
      </c>
      <c r="L38" s="2" t="s">
        <v>11</v>
      </c>
      <c r="M38" s="2"/>
      <c r="N38" s="5"/>
      <c r="O38" s="5"/>
      <c r="P38" s="5"/>
      <c r="S38" s="2"/>
      <c r="T38">
        <f t="shared" si="35"/>
        <v>208.9</v>
      </c>
      <c r="W38" s="2" t="s">
        <v>11</v>
      </c>
    </row>
    <row r="39" spans="1:23" x14ac:dyDescent="0.25">
      <c r="A39" s="3" t="s">
        <v>12</v>
      </c>
      <c r="B39" s="2"/>
      <c r="C39" s="33"/>
      <c r="D39" s="5"/>
      <c r="E39" s="5"/>
      <c r="H39" s="2"/>
      <c r="I39">
        <v>38.4</v>
      </c>
      <c r="L39" s="3" t="s">
        <v>12</v>
      </c>
      <c r="M39" s="2"/>
      <c r="N39" s="5"/>
      <c r="O39" s="5"/>
      <c r="P39" s="5"/>
      <c r="S39" s="2"/>
      <c r="T39">
        <f t="shared" si="35"/>
        <v>38.4</v>
      </c>
      <c r="W39" s="3" t="s">
        <v>12</v>
      </c>
    </row>
    <row r="40" spans="1:23" x14ac:dyDescent="0.25">
      <c r="A40" s="2" t="s">
        <v>13</v>
      </c>
      <c r="B40" s="2">
        <v>4</v>
      </c>
      <c r="C40" s="33">
        <v>396</v>
      </c>
      <c r="D40" s="5">
        <f t="shared" ref="D40" si="42">C38+C39+C40</f>
        <v>396</v>
      </c>
      <c r="E40" s="11">
        <f>SUM(D29:D40)</f>
        <v>7663.7699999999995</v>
      </c>
      <c r="F40">
        <v>103</v>
      </c>
      <c r="G40" s="2">
        <f>F38+F39+F40</f>
        <v>103</v>
      </c>
      <c r="H40" s="10">
        <f>SUM(G29:G40)</f>
        <v>1371</v>
      </c>
      <c r="I40">
        <v>70.7</v>
      </c>
      <c r="J40">
        <f t="shared" ref="J40" si="43">I38+I39+I40</f>
        <v>318</v>
      </c>
      <c r="K40">
        <f>I29+I30+I31+I32+I33+I34+I35+I36+I37+I38+I39+I40</f>
        <v>535.4</v>
      </c>
      <c r="L40" s="2" t="s">
        <v>13</v>
      </c>
      <c r="M40" s="2">
        <v>4</v>
      </c>
      <c r="N40" s="5">
        <v>260.48</v>
      </c>
      <c r="O40" s="5">
        <f t="shared" ref="O40" si="44">N38+N39+N40</f>
        <v>260.48</v>
      </c>
      <c r="P40" s="11">
        <f>SUM(O29:O40)</f>
        <v>5558.5</v>
      </c>
      <c r="Q40">
        <v>80</v>
      </c>
      <c r="R40" s="2">
        <f t="shared" ref="R40" si="45">Q38+Q39+Q40</f>
        <v>80</v>
      </c>
      <c r="S40" s="10">
        <f>SUM(R29:R40)</f>
        <v>1027</v>
      </c>
      <c r="T40">
        <f t="shared" si="35"/>
        <v>70.7</v>
      </c>
      <c r="U40">
        <f t="shared" ref="U40" si="46">T38+T39+T40</f>
        <v>318</v>
      </c>
      <c r="V40">
        <f>T29+T30+T31+T32+T33+T34+T35+T36+T37+T38+T39+T40</f>
        <v>535.4</v>
      </c>
      <c r="W40" s="2" t="s">
        <v>13</v>
      </c>
    </row>
    <row r="41" spans="1:23" x14ac:dyDescent="0.25">
      <c r="A41" s="21" t="s">
        <v>14</v>
      </c>
      <c r="B41" s="2"/>
      <c r="C41" s="33"/>
      <c r="D41" s="5"/>
      <c r="E41" s="5"/>
      <c r="H41" s="2"/>
      <c r="I41">
        <v>116.2</v>
      </c>
      <c r="L41" s="21" t="s">
        <v>14</v>
      </c>
      <c r="M41" s="2"/>
      <c r="N41" s="5"/>
      <c r="O41" s="5"/>
      <c r="P41" s="5"/>
      <c r="S41" s="2"/>
      <c r="T41">
        <f t="shared" si="35"/>
        <v>116.2</v>
      </c>
      <c r="W41" s="21" t="s">
        <v>14</v>
      </c>
    </row>
    <row r="42" spans="1:23" x14ac:dyDescent="0.25">
      <c r="A42" s="21" t="s">
        <v>15</v>
      </c>
      <c r="B42" s="2"/>
      <c r="C42" s="33"/>
      <c r="D42" s="5"/>
      <c r="E42" s="5"/>
      <c r="H42" s="2"/>
      <c r="I42">
        <v>7.2</v>
      </c>
      <c r="L42" s="21" t="s">
        <v>15</v>
      </c>
      <c r="M42" s="2"/>
      <c r="N42" s="5"/>
      <c r="O42" s="5"/>
      <c r="P42" s="5"/>
      <c r="S42" s="2"/>
      <c r="T42">
        <f t="shared" si="35"/>
        <v>7.2</v>
      </c>
      <c r="W42" s="21" t="s">
        <v>15</v>
      </c>
    </row>
    <row r="43" spans="1:23" x14ac:dyDescent="0.25">
      <c r="A43" s="21" t="s">
        <v>16</v>
      </c>
      <c r="B43" s="2">
        <v>1</v>
      </c>
      <c r="C43" s="33">
        <v>70.41</v>
      </c>
      <c r="D43" s="5">
        <f t="shared" ref="D43" si="47">C41+C42+C43</f>
        <v>70.41</v>
      </c>
      <c r="E43" s="5"/>
      <c r="F43">
        <v>0</v>
      </c>
      <c r="G43" s="2">
        <f>F41+F42+F43</f>
        <v>0</v>
      </c>
      <c r="H43" s="2"/>
      <c r="I43">
        <v>110.4</v>
      </c>
      <c r="J43">
        <f t="shared" ref="J43" si="48">I41+I42+I43</f>
        <v>233.8</v>
      </c>
      <c r="L43" s="21" t="s">
        <v>16</v>
      </c>
      <c r="M43" s="2">
        <v>1</v>
      </c>
      <c r="N43" s="5">
        <v>70.41</v>
      </c>
      <c r="O43" s="5">
        <f t="shared" ref="O43" si="49">N41+N42+N43</f>
        <v>70.41</v>
      </c>
      <c r="P43" s="5"/>
      <c r="Q43">
        <v>0</v>
      </c>
      <c r="R43" s="2">
        <f t="shared" ref="R43" si="50">Q41+Q42+Q43</f>
        <v>0</v>
      </c>
      <c r="S43" s="2"/>
      <c r="T43">
        <f t="shared" si="35"/>
        <v>110.4</v>
      </c>
      <c r="U43">
        <f t="shared" ref="U43" si="51">T41+T42+T43</f>
        <v>233.8</v>
      </c>
      <c r="W43" s="21" t="s">
        <v>16</v>
      </c>
    </row>
    <row r="44" spans="1:23" x14ac:dyDescent="0.25">
      <c r="A44" s="21" t="s">
        <v>17</v>
      </c>
      <c r="B44" s="2"/>
      <c r="C44" s="33"/>
      <c r="D44" s="5"/>
      <c r="E44" s="5"/>
      <c r="H44" s="2"/>
      <c r="I44">
        <v>283.5</v>
      </c>
      <c r="L44" s="21" t="s">
        <v>17</v>
      </c>
      <c r="M44" s="2"/>
      <c r="N44" s="5"/>
      <c r="O44" s="5"/>
      <c r="P44" s="5"/>
      <c r="S44" s="2"/>
      <c r="T44">
        <f t="shared" si="35"/>
        <v>283.5</v>
      </c>
      <c r="W44" s="21" t="s">
        <v>17</v>
      </c>
    </row>
    <row r="45" spans="1:23" x14ac:dyDescent="0.25">
      <c r="A45" s="21" t="s">
        <v>18</v>
      </c>
      <c r="B45" s="2"/>
      <c r="C45" s="33"/>
      <c r="D45" s="5"/>
      <c r="E45" s="5"/>
      <c r="H45" s="2"/>
      <c r="I45" s="18">
        <v>21.2</v>
      </c>
      <c r="L45" s="21" t="s">
        <v>18</v>
      </c>
      <c r="M45" s="2"/>
      <c r="N45" s="5"/>
      <c r="O45" s="5"/>
      <c r="P45" s="5"/>
      <c r="S45" s="2"/>
      <c r="T45" s="19">
        <f t="shared" si="35"/>
        <v>21.2</v>
      </c>
      <c r="W45" s="21" t="s">
        <v>18</v>
      </c>
    </row>
    <row r="46" spans="1:23" x14ac:dyDescent="0.25">
      <c r="A46" s="21" t="s">
        <v>19</v>
      </c>
      <c r="B46" s="2">
        <v>2</v>
      </c>
      <c r="C46" s="33">
        <v>816.99</v>
      </c>
      <c r="D46" s="5">
        <f t="shared" ref="D46" si="52">C44+C45+C46</f>
        <v>816.99</v>
      </c>
      <c r="E46" s="5"/>
      <c r="F46">
        <v>221</v>
      </c>
      <c r="G46" s="2">
        <f t="shared" ref="G46" si="53">F44+F45+F46</f>
        <v>221</v>
      </c>
      <c r="H46" s="2"/>
      <c r="I46" s="18">
        <v>80.8</v>
      </c>
      <c r="J46">
        <f t="shared" ref="J46" si="54">I44+I45+I46</f>
        <v>385.5</v>
      </c>
      <c r="L46" s="21" t="s">
        <v>19</v>
      </c>
      <c r="M46" s="2">
        <v>2</v>
      </c>
      <c r="N46" s="5">
        <v>567.71</v>
      </c>
      <c r="O46" s="5">
        <f t="shared" ref="O46" si="55">N44+N45+N46</f>
        <v>567.71</v>
      </c>
      <c r="P46" s="5"/>
      <c r="Q46">
        <v>167</v>
      </c>
      <c r="R46" s="2">
        <f t="shared" ref="R46" si="56">Q44+Q45+Q46</f>
        <v>167</v>
      </c>
      <c r="S46" s="2"/>
      <c r="T46" s="19">
        <f t="shared" si="35"/>
        <v>80.8</v>
      </c>
      <c r="U46">
        <f t="shared" ref="U46" si="57">T44+T45+T46</f>
        <v>385.5</v>
      </c>
      <c r="W46" s="21" t="s">
        <v>19</v>
      </c>
    </row>
    <row r="47" spans="1:23" x14ac:dyDescent="0.25">
      <c r="A47" s="21" t="s">
        <v>20</v>
      </c>
      <c r="B47" s="2"/>
      <c r="C47" s="33"/>
      <c r="D47" s="5"/>
      <c r="E47" s="5"/>
      <c r="H47" s="2"/>
      <c r="I47" s="18">
        <v>4.5</v>
      </c>
      <c r="L47" s="21" t="s">
        <v>20</v>
      </c>
      <c r="M47" s="2"/>
      <c r="N47" s="5"/>
      <c r="O47" s="5"/>
      <c r="P47" s="5"/>
      <c r="S47" s="2"/>
      <c r="T47" s="19">
        <f t="shared" si="35"/>
        <v>4.5</v>
      </c>
      <c r="W47" s="21" t="s">
        <v>20</v>
      </c>
    </row>
    <row r="48" spans="1:23" x14ac:dyDescent="0.25">
      <c r="A48" s="21" t="s">
        <v>21</v>
      </c>
      <c r="B48" s="2"/>
      <c r="C48" s="33"/>
      <c r="D48" s="5"/>
      <c r="E48" s="5"/>
      <c r="H48" s="2"/>
      <c r="I48" s="18">
        <v>7.4</v>
      </c>
      <c r="L48" s="21" t="s">
        <v>21</v>
      </c>
      <c r="M48" s="2"/>
      <c r="N48" s="5"/>
      <c r="O48" s="5"/>
      <c r="P48" s="5"/>
      <c r="S48" s="2"/>
      <c r="T48" s="19">
        <f t="shared" si="35"/>
        <v>7.4</v>
      </c>
      <c r="W48" s="21" t="s">
        <v>21</v>
      </c>
    </row>
    <row r="49" spans="1:23" x14ac:dyDescent="0.25">
      <c r="A49" s="21" t="s">
        <v>22</v>
      </c>
      <c r="B49" s="2">
        <v>3</v>
      </c>
      <c r="C49" s="33">
        <v>4119.1499999999996</v>
      </c>
      <c r="D49" s="5">
        <f t="shared" ref="D49" si="58">C47+C48+C49</f>
        <v>4119.1499999999996</v>
      </c>
      <c r="E49" s="5"/>
      <c r="F49">
        <v>699</v>
      </c>
      <c r="G49" s="2">
        <f t="shared" ref="G49" si="59">F47+F48+F49</f>
        <v>699</v>
      </c>
      <c r="H49" s="2"/>
      <c r="I49" s="18">
        <v>29.9</v>
      </c>
      <c r="J49">
        <f t="shared" ref="J49" si="60">I47+I48+I49</f>
        <v>41.8</v>
      </c>
      <c r="L49" s="21" t="s">
        <v>22</v>
      </c>
      <c r="M49" s="2">
        <v>3</v>
      </c>
      <c r="N49" s="5">
        <v>2976.7</v>
      </c>
      <c r="O49" s="5">
        <f>N47+N48+N49</f>
        <v>2976.7</v>
      </c>
      <c r="P49" s="5"/>
      <c r="Q49">
        <v>517</v>
      </c>
      <c r="R49" s="2">
        <f t="shared" ref="R49" si="61">Q47+Q48+Q49</f>
        <v>517</v>
      </c>
      <c r="S49" s="2"/>
      <c r="T49" s="19">
        <f t="shared" si="35"/>
        <v>29.9</v>
      </c>
      <c r="U49">
        <f t="shared" ref="U49" si="62">T47+T48+T49</f>
        <v>41.8</v>
      </c>
      <c r="W49" s="21" t="s">
        <v>22</v>
      </c>
    </row>
    <row r="50" spans="1:23" x14ac:dyDescent="0.25">
      <c r="A50" s="21" t="s">
        <v>23</v>
      </c>
      <c r="B50" s="2"/>
      <c r="C50" s="33"/>
      <c r="D50" s="5"/>
      <c r="E50" s="5"/>
      <c r="H50" s="2"/>
      <c r="I50">
        <v>51.4</v>
      </c>
      <c r="L50" s="21" t="s">
        <v>23</v>
      </c>
      <c r="M50" s="2"/>
      <c r="N50" s="5"/>
      <c r="O50" s="5"/>
      <c r="P50" s="5"/>
      <c r="S50" s="2"/>
      <c r="T50">
        <f t="shared" si="35"/>
        <v>51.4</v>
      </c>
      <c r="W50" s="21" t="s">
        <v>23</v>
      </c>
    </row>
    <row r="51" spans="1:23" x14ac:dyDescent="0.25">
      <c r="A51" s="21" t="s">
        <v>24</v>
      </c>
      <c r="B51" s="2"/>
      <c r="C51" s="33"/>
      <c r="D51" s="5"/>
      <c r="E51" s="5"/>
      <c r="H51" s="2"/>
      <c r="I51">
        <v>48</v>
      </c>
      <c r="L51" s="21" t="s">
        <v>24</v>
      </c>
      <c r="M51" s="2"/>
      <c r="N51" s="5"/>
      <c r="O51" s="5"/>
      <c r="P51" s="5"/>
      <c r="S51" s="2"/>
      <c r="T51">
        <f t="shared" si="35"/>
        <v>48</v>
      </c>
      <c r="W51" s="21" t="s">
        <v>24</v>
      </c>
    </row>
    <row r="52" spans="1:23" x14ac:dyDescent="0.25">
      <c r="A52" s="21" t="s">
        <v>25</v>
      </c>
      <c r="B52" s="2">
        <v>4</v>
      </c>
      <c r="C52" s="33">
        <v>70.41</v>
      </c>
      <c r="D52" s="5">
        <f t="shared" ref="D52" si="63">C50+C51+C52</f>
        <v>70.41</v>
      </c>
      <c r="E52" s="11">
        <f>SUM(D41:D52)</f>
        <v>5076.9599999999991</v>
      </c>
      <c r="F52">
        <v>5</v>
      </c>
      <c r="G52" s="2">
        <f t="shared" ref="G52" si="64">F50+F51+F52</f>
        <v>5</v>
      </c>
      <c r="H52" s="10">
        <f>SUM(G41:G52)</f>
        <v>925</v>
      </c>
      <c r="I52">
        <v>5.6</v>
      </c>
      <c r="J52">
        <f t="shared" ref="J52" si="65">I50+I51+I52</f>
        <v>105</v>
      </c>
      <c r="K52">
        <f t="shared" ref="K52" si="66">I41+I42+I43+I44+I45+I46+I47+I48+I49+I50+I51+I52</f>
        <v>766.09999999999991</v>
      </c>
      <c r="L52" s="21" t="s">
        <v>25</v>
      </c>
      <c r="M52" s="2">
        <v>4</v>
      </c>
      <c r="N52" s="5">
        <v>70.41</v>
      </c>
      <c r="O52" s="5">
        <f t="shared" ref="O52" si="67">N50+N51+N52</f>
        <v>70.41</v>
      </c>
      <c r="P52" s="11">
        <f>SUM(O41:O52)</f>
        <v>3685.2299999999996</v>
      </c>
      <c r="Q52">
        <v>3</v>
      </c>
      <c r="R52" s="2">
        <f t="shared" ref="R52" si="68">Q50+Q51+Q52</f>
        <v>3</v>
      </c>
      <c r="S52" s="10">
        <f>SUM(R41:R52)</f>
        <v>687</v>
      </c>
      <c r="T52">
        <f t="shared" si="35"/>
        <v>5.6</v>
      </c>
      <c r="U52">
        <f t="shared" ref="U52" si="69">T50+T51+T52</f>
        <v>105</v>
      </c>
      <c r="V52">
        <f t="shared" ref="V52" si="70">T41+T42+T43+T44+T45+T46+T47+T48+T49+T50+T51+T52</f>
        <v>766.09999999999991</v>
      </c>
      <c r="W52" s="21" t="s">
        <v>25</v>
      </c>
    </row>
    <row r="53" spans="1:23" x14ac:dyDescent="0.25">
      <c r="A53" s="2" t="s">
        <v>26</v>
      </c>
      <c r="B53" s="2"/>
      <c r="C53" s="33"/>
      <c r="D53" s="5"/>
      <c r="E53" s="5"/>
      <c r="H53" s="2"/>
      <c r="I53">
        <v>45.8</v>
      </c>
      <c r="L53" s="2" t="s">
        <v>26</v>
      </c>
      <c r="M53" s="2"/>
      <c r="N53" s="5"/>
      <c r="O53" s="5"/>
      <c r="P53" s="5"/>
      <c r="S53" s="2"/>
      <c r="T53">
        <f t="shared" si="35"/>
        <v>45.8</v>
      </c>
      <c r="W53" s="2" t="s">
        <v>26</v>
      </c>
    </row>
    <row r="54" spans="1:23" x14ac:dyDescent="0.25">
      <c r="A54" s="2" t="s">
        <v>28</v>
      </c>
      <c r="B54" s="2"/>
      <c r="C54" s="33"/>
      <c r="D54" s="5"/>
      <c r="E54" s="5"/>
      <c r="H54" s="2"/>
      <c r="I54">
        <v>38.4</v>
      </c>
      <c r="L54" s="2" t="s">
        <v>28</v>
      </c>
      <c r="M54" s="2"/>
      <c r="N54" s="5"/>
      <c r="O54" s="5"/>
      <c r="P54" s="5"/>
      <c r="S54" s="2"/>
      <c r="T54">
        <f t="shared" si="35"/>
        <v>38.4</v>
      </c>
      <c r="W54" s="2" t="s">
        <v>28</v>
      </c>
    </row>
    <row r="55" spans="1:23" x14ac:dyDescent="0.25">
      <c r="A55" s="2" t="s">
        <v>30</v>
      </c>
      <c r="B55" s="2">
        <v>1</v>
      </c>
      <c r="C55" s="33">
        <v>70.41</v>
      </c>
      <c r="D55" s="5">
        <f t="shared" ref="D55" si="71">C53+C54+C55</f>
        <v>70.41</v>
      </c>
      <c r="E55" s="5"/>
      <c r="F55">
        <v>0</v>
      </c>
      <c r="G55" s="2">
        <f t="shared" ref="G55" si="72">F53+F54+F55</f>
        <v>0</v>
      </c>
      <c r="H55" s="2"/>
      <c r="I55">
        <v>6.3</v>
      </c>
      <c r="J55">
        <f t="shared" ref="J55" si="73">I53+I54+I55</f>
        <v>90.499999999999986</v>
      </c>
      <c r="L55" s="2" t="s">
        <v>30</v>
      </c>
      <c r="M55" s="2">
        <v>1</v>
      </c>
      <c r="N55" s="5">
        <v>70.41</v>
      </c>
      <c r="O55" s="5">
        <f t="shared" ref="O55" si="74">N53+N54+N55</f>
        <v>70.41</v>
      </c>
      <c r="P55" s="5"/>
      <c r="Q55">
        <v>0</v>
      </c>
      <c r="R55" s="2">
        <f t="shared" ref="R55" si="75">Q53+Q54+Q55</f>
        <v>0</v>
      </c>
      <c r="S55" s="2"/>
      <c r="T55">
        <f t="shared" si="35"/>
        <v>6.3</v>
      </c>
      <c r="U55">
        <f t="shared" ref="U55" si="76">T53+T54+T55</f>
        <v>90.499999999999986</v>
      </c>
      <c r="W55" s="2" t="s">
        <v>30</v>
      </c>
    </row>
    <row r="56" spans="1:23" x14ac:dyDescent="0.25">
      <c r="A56" s="2" t="s">
        <v>32</v>
      </c>
      <c r="B56" s="2"/>
      <c r="C56" s="33"/>
      <c r="D56" s="5"/>
      <c r="E56" s="5"/>
      <c r="H56" s="2"/>
      <c r="I56">
        <v>37.799999999999997</v>
      </c>
      <c r="L56" s="2" t="s">
        <v>32</v>
      </c>
      <c r="M56" s="2"/>
      <c r="N56" s="5"/>
      <c r="O56" s="5"/>
      <c r="P56" s="5"/>
      <c r="S56" s="2"/>
      <c r="T56">
        <f t="shared" si="35"/>
        <v>37.799999999999997</v>
      </c>
      <c r="W56" s="2" t="s">
        <v>32</v>
      </c>
    </row>
    <row r="57" spans="1:23" x14ac:dyDescent="0.25">
      <c r="A57" s="2" t="s">
        <v>34</v>
      </c>
      <c r="B57" s="2"/>
      <c r="C57" s="33"/>
      <c r="D57" s="5"/>
      <c r="E57" s="5"/>
      <c r="H57" s="2"/>
      <c r="I57" s="18">
        <v>50.7</v>
      </c>
      <c r="L57" s="2" t="s">
        <v>34</v>
      </c>
      <c r="M57" s="2"/>
      <c r="N57" s="5"/>
      <c r="O57" s="5"/>
      <c r="P57" s="5"/>
      <c r="S57" s="2"/>
      <c r="T57" s="19">
        <f t="shared" si="35"/>
        <v>50.7</v>
      </c>
      <c r="W57" s="2" t="s">
        <v>34</v>
      </c>
    </row>
    <row r="58" spans="1:23" x14ac:dyDescent="0.25">
      <c r="A58" s="2" t="s">
        <v>36</v>
      </c>
      <c r="B58" s="2">
        <v>2</v>
      </c>
      <c r="C58" s="33">
        <v>1934.68</v>
      </c>
      <c r="D58" s="5">
        <f t="shared" ref="D58" si="77">C56+C57+C58</f>
        <v>1934.68</v>
      </c>
      <c r="E58" s="5"/>
      <c r="F58">
        <v>351</v>
      </c>
      <c r="G58" s="2">
        <f t="shared" ref="G58" si="78">F56+F57+F58</f>
        <v>351</v>
      </c>
      <c r="H58" s="2"/>
      <c r="I58" s="18">
        <v>6.5</v>
      </c>
      <c r="J58">
        <f t="shared" ref="J58" si="79">I56+I57+I58</f>
        <v>95</v>
      </c>
      <c r="L58" s="2" t="s">
        <v>36</v>
      </c>
      <c r="M58" s="2">
        <v>2</v>
      </c>
      <c r="N58" s="5">
        <v>1350.89</v>
      </c>
      <c r="O58" s="5">
        <f t="shared" ref="O58" si="80">N56+N57+N58</f>
        <v>1350.89</v>
      </c>
      <c r="P58" s="5"/>
      <c r="Q58">
        <v>258</v>
      </c>
      <c r="R58" s="2">
        <f t="shared" ref="R58" si="81">Q56+Q57+Q58</f>
        <v>258</v>
      </c>
      <c r="S58" s="2"/>
      <c r="T58" s="19">
        <f t="shared" si="35"/>
        <v>6.5</v>
      </c>
      <c r="U58">
        <f t="shared" ref="U58" si="82">T56+T57+T58</f>
        <v>95</v>
      </c>
      <c r="W58" s="2" t="s">
        <v>36</v>
      </c>
    </row>
    <row r="59" spans="1:23" x14ac:dyDescent="0.25">
      <c r="A59" s="2" t="s">
        <v>38</v>
      </c>
      <c r="B59" s="2"/>
      <c r="C59" s="33"/>
      <c r="D59" s="5"/>
      <c r="E59" s="5"/>
      <c r="H59" s="2"/>
      <c r="I59" s="18">
        <v>23.1</v>
      </c>
      <c r="L59" s="2" t="s">
        <v>38</v>
      </c>
      <c r="M59" s="2"/>
      <c r="O59" s="5"/>
      <c r="P59" s="5"/>
      <c r="S59" s="2"/>
      <c r="T59" s="19">
        <f t="shared" si="35"/>
        <v>23.1</v>
      </c>
      <c r="W59" s="2" t="s">
        <v>38</v>
      </c>
    </row>
    <row r="60" spans="1:23" x14ac:dyDescent="0.25">
      <c r="A60" s="2" t="s">
        <v>40</v>
      </c>
      <c r="B60" s="2"/>
      <c r="C60" s="33"/>
      <c r="D60" s="5"/>
      <c r="E60" s="5"/>
      <c r="H60" s="2"/>
      <c r="I60" s="18">
        <v>19.899999999999999</v>
      </c>
      <c r="L60" s="2" t="s">
        <v>40</v>
      </c>
      <c r="M60" s="2"/>
      <c r="N60" s="5"/>
      <c r="O60" s="5"/>
      <c r="P60" s="5"/>
      <c r="S60" s="2"/>
      <c r="T60" s="19">
        <f t="shared" si="35"/>
        <v>19.899999999999999</v>
      </c>
      <c r="W60" s="2" t="s">
        <v>40</v>
      </c>
    </row>
    <row r="61" spans="1:23" x14ac:dyDescent="0.25">
      <c r="A61" s="2" t="s">
        <v>42</v>
      </c>
      <c r="B61" s="2">
        <v>3</v>
      </c>
      <c r="C61" s="33">
        <v>5217.68</v>
      </c>
      <c r="D61" s="5">
        <f t="shared" ref="D61" si="83">C59+C60+C61</f>
        <v>5217.68</v>
      </c>
      <c r="E61" s="5"/>
      <c r="F61">
        <v>874</v>
      </c>
      <c r="G61" s="2">
        <f t="shared" ref="G61" si="84">F59+F60+F61</f>
        <v>874</v>
      </c>
      <c r="H61" s="2"/>
      <c r="I61" s="18">
        <v>39.799999999999997</v>
      </c>
      <c r="J61">
        <f t="shared" ref="J61" si="85">I59+I60+I61</f>
        <v>82.8</v>
      </c>
      <c r="L61" s="2" t="s">
        <v>42</v>
      </c>
      <c r="M61" s="2">
        <v>3</v>
      </c>
      <c r="N61" s="5">
        <v>3354.51</v>
      </c>
      <c r="O61" s="5">
        <f>N61+N60+N59</f>
        <v>3354.51</v>
      </c>
      <c r="P61" s="5"/>
      <c r="Q61">
        <v>574</v>
      </c>
      <c r="R61" s="2">
        <f t="shared" ref="R61" si="86">Q59+Q60+Q61</f>
        <v>574</v>
      </c>
      <c r="S61" s="2"/>
      <c r="T61" s="19">
        <f t="shared" ref="T61:T92" si="87">I61</f>
        <v>39.799999999999997</v>
      </c>
      <c r="U61">
        <f t="shared" ref="U61" si="88">T59+T60+T61</f>
        <v>82.8</v>
      </c>
      <c r="W61" s="2" t="s">
        <v>42</v>
      </c>
    </row>
    <row r="62" spans="1:23" x14ac:dyDescent="0.25">
      <c r="A62" s="2" t="s">
        <v>44</v>
      </c>
      <c r="B62" s="2"/>
      <c r="C62" s="33"/>
      <c r="D62" s="5"/>
      <c r="E62" s="5"/>
      <c r="H62" s="2"/>
      <c r="I62">
        <v>54.4</v>
      </c>
      <c r="L62" s="2" t="s">
        <v>44</v>
      </c>
      <c r="M62" s="2"/>
      <c r="N62" s="5"/>
      <c r="O62" s="5"/>
      <c r="P62" s="5"/>
      <c r="S62" s="2"/>
      <c r="T62">
        <f t="shared" si="87"/>
        <v>54.4</v>
      </c>
      <c r="W62" s="2" t="s">
        <v>44</v>
      </c>
    </row>
    <row r="63" spans="1:23" x14ac:dyDescent="0.25">
      <c r="A63" s="2" t="s">
        <v>46</v>
      </c>
      <c r="B63" s="2"/>
      <c r="C63" s="33"/>
      <c r="D63" s="5"/>
      <c r="E63" s="5"/>
      <c r="H63" s="2"/>
      <c r="I63">
        <v>137.1</v>
      </c>
      <c r="L63" s="2" t="s">
        <v>46</v>
      </c>
      <c r="M63" s="2"/>
      <c r="N63" s="5"/>
      <c r="O63" s="5"/>
      <c r="P63" s="5"/>
      <c r="S63" s="2"/>
      <c r="T63">
        <f t="shared" si="87"/>
        <v>137.1</v>
      </c>
      <c r="W63" s="2" t="s">
        <v>46</v>
      </c>
    </row>
    <row r="64" spans="1:23" x14ac:dyDescent="0.25">
      <c r="A64" s="2" t="s">
        <v>68</v>
      </c>
      <c r="B64" s="2">
        <v>4</v>
      </c>
      <c r="C64" s="33">
        <v>384.24</v>
      </c>
      <c r="D64" s="5">
        <f t="shared" ref="D64" si="89">C62+C63+C64</f>
        <v>384.24</v>
      </c>
      <c r="E64" s="11">
        <f>SUM(D53:D64)</f>
        <v>7607.01</v>
      </c>
      <c r="F64">
        <v>101</v>
      </c>
      <c r="G64" s="2">
        <f t="shared" ref="G64" si="90">F62+F63+F64</f>
        <v>101</v>
      </c>
      <c r="H64" s="10">
        <f>SUM(G53:G64)</f>
        <v>1326</v>
      </c>
      <c r="I64">
        <v>2.6</v>
      </c>
      <c r="J64">
        <f t="shared" ref="J64" si="91">I62+I63+I64</f>
        <v>194.1</v>
      </c>
      <c r="K64">
        <f t="shared" ref="K64" si="92">I53+I54+I55+I56+I57+I58+I59+I60+I61+I62+I63+I64</f>
        <v>462.4</v>
      </c>
      <c r="L64" s="2" t="s">
        <v>68</v>
      </c>
      <c r="M64" s="2">
        <v>4</v>
      </c>
      <c r="N64" s="5">
        <v>175.99</v>
      </c>
      <c r="O64" s="5">
        <f t="shared" ref="O64" si="93">N62+N63+N64</f>
        <v>175.99</v>
      </c>
      <c r="P64" s="11">
        <f>SUM(O53:O64)</f>
        <v>4951.8</v>
      </c>
      <c r="Q64">
        <v>64</v>
      </c>
      <c r="R64" s="2">
        <f t="shared" ref="R64" si="94">Q62+Q63+Q64</f>
        <v>64</v>
      </c>
      <c r="S64" s="10">
        <f>SUM(R53:R64)</f>
        <v>896</v>
      </c>
      <c r="T64">
        <f t="shared" si="87"/>
        <v>2.6</v>
      </c>
      <c r="U64">
        <f t="shared" ref="U64" si="95">T62+T63+T64</f>
        <v>194.1</v>
      </c>
      <c r="V64">
        <f t="shared" ref="V64" si="96">T53+T54+T55+T56+T57+T58+T59+T60+T61+T62+T63+T64</f>
        <v>462.4</v>
      </c>
      <c r="W64" s="2" t="s">
        <v>68</v>
      </c>
    </row>
    <row r="65" spans="1:23" x14ac:dyDescent="0.25">
      <c r="A65" s="21" t="s">
        <v>69</v>
      </c>
      <c r="B65" s="2"/>
      <c r="C65" s="51">
        <v>0</v>
      </c>
      <c r="D65" s="5"/>
      <c r="E65" s="5"/>
      <c r="F65">
        <v>0</v>
      </c>
      <c r="H65" s="2"/>
      <c r="I65">
        <v>5.6</v>
      </c>
      <c r="L65" s="21" t="s">
        <v>69</v>
      </c>
      <c r="M65" s="2"/>
      <c r="N65" s="6"/>
      <c r="O65" s="5"/>
      <c r="P65" s="5"/>
      <c r="S65" s="2"/>
      <c r="T65">
        <f t="shared" si="87"/>
        <v>5.6</v>
      </c>
      <c r="W65" s="21" t="s">
        <v>69</v>
      </c>
    </row>
    <row r="66" spans="1:23" x14ac:dyDescent="0.25">
      <c r="A66" s="21" t="s">
        <v>27</v>
      </c>
      <c r="B66" s="2"/>
      <c r="C66" s="33">
        <v>54.73</v>
      </c>
      <c r="D66" s="5"/>
      <c r="E66" s="5"/>
      <c r="F66">
        <v>16</v>
      </c>
      <c r="H66" s="2"/>
      <c r="I66">
        <v>8.9</v>
      </c>
      <c r="L66" s="21" t="s">
        <v>27</v>
      </c>
      <c r="M66" s="2"/>
      <c r="N66" s="5"/>
      <c r="O66" s="5"/>
      <c r="P66" s="5"/>
      <c r="S66" s="2"/>
      <c r="T66">
        <f t="shared" si="87"/>
        <v>8.9</v>
      </c>
      <c r="W66" s="21" t="s">
        <v>27</v>
      </c>
    </row>
    <row r="67" spans="1:23" x14ac:dyDescent="0.25">
      <c r="A67" s="21" t="s">
        <v>29</v>
      </c>
      <c r="B67" s="2">
        <v>1</v>
      </c>
      <c r="C67" s="33">
        <v>23.17</v>
      </c>
      <c r="D67" s="5">
        <f>C66+C67+C68</f>
        <v>117.9</v>
      </c>
      <c r="E67" s="5"/>
      <c r="F67">
        <v>2</v>
      </c>
      <c r="G67" s="2">
        <f t="shared" ref="G67" si="97">F65+F66+F67</f>
        <v>18</v>
      </c>
      <c r="H67" s="2"/>
      <c r="I67">
        <v>101.8</v>
      </c>
      <c r="J67">
        <f t="shared" ref="J67" si="98">I65+I66+I67</f>
        <v>116.3</v>
      </c>
      <c r="L67" s="21" t="s">
        <v>29</v>
      </c>
      <c r="M67" s="2">
        <v>1</v>
      </c>
      <c r="N67" s="5">
        <v>70.41</v>
      </c>
      <c r="O67" s="5">
        <f>N66+N67+N68</f>
        <v>70.41</v>
      </c>
      <c r="P67" s="5"/>
      <c r="Q67">
        <v>12</v>
      </c>
      <c r="R67" s="2">
        <f t="shared" ref="R67" si="99">Q65+Q66+Q67</f>
        <v>12</v>
      </c>
      <c r="S67" s="2"/>
      <c r="T67">
        <f t="shared" si="87"/>
        <v>101.8</v>
      </c>
      <c r="U67">
        <f t="shared" ref="U67" si="100">T65+T66+T67</f>
        <v>116.3</v>
      </c>
      <c r="W67" s="21" t="s">
        <v>29</v>
      </c>
    </row>
    <row r="68" spans="1:23" x14ac:dyDescent="0.25">
      <c r="A68" s="21" t="s">
        <v>31</v>
      </c>
      <c r="B68" s="2"/>
      <c r="C68" s="33">
        <v>40</v>
      </c>
      <c r="D68" s="5"/>
      <c r="E68" s="5"/>
      <c r="F68">
        <v>18</v>
      </c>
      <c r="H68" s="2"/>
      <c r="I68">
        <v>35.1</v>
      </c>
      <c r="L68" s="21" t="s">
        <v>31</v>
      </c>
      <c r="M68" s="2"/>
      <c r="N68" s="5"/>
      <c r="O68" s="5"/>
      <c r="P68" s="5"/>
      <c r="S68" s="2"/>
      <c r="T68">
        <f t="shared" si="87"/>
        <v>35.1</v>
      </c>
      <c r="W68" s="21" t="s">
        <v>31</v>
      </c>
    </row>
    <row r="69" spans="1:23" x14ac:dyDescent="0.25">
      <c r="A69" s="21" t="s">
        <v>33</v>
      </c>
      <c r="B69" s="2"/>
      <c r="C69" s="33">
        <v>842.96</v>
      </c>
      <c r="D69" s="5"/>
      <c r="E69" s="5"/>
      <c r="F69">
        <v>156</v>
      </c>
      <c r="H69" s="2"/>
      <c r="I69" s="18">
        <v>18.899999999999999</v>
      </c>
      <c r="L69" s="21" t="s">
        <v>33</v>
      </c>
      <c r="M69" s="2"/>
      <c r="N69" s="5"/>
      <c r="O69" s="5"/>
      <c r="P69" s="5"/>
      <c r="S69" s="2"/>
      <c r="T69" s="19">
        <f t="shared" si="87"/>
        <v>18.899999999999999</v>
      </c>
      <c r="W69" s="21" t="s">
        <v>33</v>
      </c>
    </row>
    <row r="70" spans="1:23" x14ac:dyDescent="0.25">
      <c r="A70" s="21" t="s">
        <v>35</v>
      </c>
      <c r="B70" s="2">
        <v>2</v>
      </c>
      <c r="C70" s="33">
        <v>1401.39</v>
      </c>
      <c r="D70" s="5">
        <f>C69+C70+C71</f>
        <v>3802.9500000000003</v>
      </c>
      <c r="E70" s="5"/>
      <c r="F70">
        <v>255</v>
      </c>
      <c r="G70" s="2">
        <f t="shared" ref="G70" si="101">F68+F69+F70</f>
        <v>429</v>
      </c>
      <c r="H70" s="2"/>
      <c r="I70" s="18">
        <v>7.3</v>
      </c>
      <c r="J70">
        <f t="shared" ref="J70" si="102">I68+I69+I70</f>
        <v>61.3</v>
      </c>
      <c r="L70" s="21" t="s">
        <v>35</v>
      </c>
      <c r="M70" s="2">
        <v>2</v>
      </c>
      <c r="N70" s="5">
        <v>1159.01</v>
      </c>
      <c r="O70" s="5">
        <f>N69+N70+N71</f>
        <v>1159.01</v>
      </c>
      <c r="P70" s="5"/>
      <c r="Q70">
        <v>242</v>
      </c>
      <c r="R70" s="2">
        <f t="shared" ref="R70" si="103">Q68+Q69+Q70</f>
        <v>242</v>
      </c>
      <c r="S70" s="2"/>
      <c r="T70" s="19">
        <f t="shared" si="87"/>
        <v>7.3</v>
      </c>
      <c r="U70">
        <f t="shared" ref="U70" si="104">T68+T69+T70</f>
        <v>61.3</v>
      </c>
      <c r="W70" s="21" t="s">
        <v>35</v>
      </c>
    </row>
    <row r="71" spans="1:23" x14ac:dyDescent="0.25">
      <c r="A71" s="21" t="s">
        <v>37</v>
      </c>
      <c r="B71" s="2"/>
      <c r="C71" s="33">
        <v>1558.6</v>
      </c>
      <c r="D71" s="5"/>
      <c r="E71" s="5"/>
      <c r="F71">
        <v>282</v>
      </c>
      <c r="H71" s="2"/>
      <c r="I71" s="18">
        <v>2.2000000000000002</v>
      </c>
      <c r="L71" s="21" t="s">
        <v>37</v>
      </c>
      <c r="M71" s="2"/>
      <c r="N71" s="5"/>
      <c r="O71" s="5"/>
      <c r="P71" s="5"/>
      <c r="S71" s="2"/>
      <c r="T71" s="19">
        <f t="shared" si="87"/>
        <v>2.2000000000000002</v>
      </c>
      <c r="W71" s="21" t="s">
        <v>37</v>
      </c>
    </row>
    <row r="72" spans="1:23" x14ac:dyDescent="0.25">
      <c r="A72" s="21" t="s">
        <v>39</v>
      </c>
      <c r="B72" s="2"/>
      <c r="C72" s="33">
        <v>1628.47</v>
      </c>
      <c r="D72" s="5"/>
      <c r="E72" s="5"/>
      <c r="F72">
        <v>294</v>
      </c>
      <c r="H72" s="2"/>
      <c r="I72" s="18">
        <v>7.1</v>
      </c>
      <c r="L72" s="21" t="s">
        <v>39</v>
      </c>
      <c r="M72" s="2"/>
      <c r="N72" s="5"/>
      <c r="O72" s="5"/>
      <c r="P72" s="5"/>
      <c r="S72" s="2"/>
      <c r="T72" s="19">
        <f t="shared" si="87"/>
        <v>7.1</v>
      </c>
      <c r="W72" s="21" t="s">
        <v>39</v>
      </c>
    </row>
    <row r="73" spans="1:23" x14ac:dyDescent="0.25">
      <c r="A73" s="21" t="s">
        <v>41</v>
      </c>
      <c r="B73" s="2">
        <v>3</v>
      </c>
      <c r="C73" s="33">
        <v>801.67</v>
      </c>
      <c r="D73" s="5">
        <f>C72+C73+C74</f>
        <v>2460.48</v>
      </c>
      <c r="E73" s="5"/>
      <c r="F73">
        <v>152</v>
      </c>
      <c r="G73" s="2">
        <f t="shared" ref="G73" si="105">F71+F72+F73</f>
        <v>728</v>
      </c>
      <c r="H73" s="2"/>
      <c r="I73" s="18">
        <v>101.6</v>
      </c>
      <c r="J73">
        <f t="shared" ref="J73" si="106">I71+I72+I73</f>
        <v>110.89999999999999</v>
      </c>
      <c r="L73" s="21" t="s">
        <v>41</v>
      </c>
      <c r="M73" s="2">
        <v>3</v>
      </c>
      <c r="N73" s="5">
        <v>3214.33</v>
      </c>
      <c r="O73" s="5">
        <f>N72+N73+N74</f>
        <v>3214.33</v>
      </c>
      <c r="P73" s="5"/>
      <c r="Q73">
        <v>595</v>
      </c>
      <c r="R73" s="2">
        <f t="shared" ref="R73" si="107">Q71+Q72+Q73</f>
        <v>595</v>
      </c>
      <c r="S73" s="2"/>
      <c r="T73" s="19">
        <f t="shared" si="87"/>
        <v>101.6</v>
      </c>
      <c r="U73">
        <f t="shared" ref="U73" si="108">T71+T72+T73</f>
        <v>110.89999999999999</v>
      </c>
      <c r="W73" s="21" t="s">
        <v>41</v>
      </c>
    </row>
    <row r="74" spans="1:23" x14ac:dyDescent="0.25">
      <c r="A74" s="21" t="s">
        <v>43</v>
      </c>
      <c r="B74" s="2"/>
      <c r="C74" s="33">
        <v>30.34</v>
      </c>
      <c r="D74" s="5"/>
      <c r="E74" s="5"/>
      <c r="F74">
        <v>14</v>
      </c>
      <c r="H74" s="2"/>
      <c r="I74">
        <v>13.5</v>
      </c>
      <c r="L74" s="21" t="s">
        <v>43</v>
      </c>
      <c r="M74" s="2"/>
      <c r="N74" s="5"/>
      <c r="O74" s="5"/>
      <c r="P74" s="5"/>
      <c r="S74" s="2"/>
      <c r="T74">
        <f t="shared" si="87"/>
        <v>13.5</v>
      </c>
      <c r="W74" s="21" t="s">
        <v>43</v>
      </c>
    </row>
    <row r="75" spans="1:23" x14ac:dyDescent="0.25">
      <c r="A75" s="21" t="s">
        <v>45</v>
      </c>
      <c r="B75" s="2"/>
      <c r="C75" s="33">
        <v>23.17</v>
      </c>
      <c r="D75" s="5"/>
      <c r="E75" s="5"/>
      <c r="F75">
        <v>0</v>
      </c>
      <c r="H75" s="2"/>
      <c r="I75">
        <v>19.2</v>
      </c>
      <c r="L75" s="21" t="s">
        <v>45</v>
      </c>
      <c r="M75" s="2"/>
      <c r="N75" s="5"/>
      <c r="O75" s="5"/>
      <c r="P75" s="5"/>
      <c r="S75" s="2"/>
      <c r="T75">
        <f t="shared" si="87"/>
        <v>19.2</v>
      </c>
      <c r="W75" s="21" t="s">
        <v>45</v>
      </c>
    </row>
    <row r="76" spans="1:23" x14ac:dyDescent="0.25">
      <c r="A76" s="21" t="s">
        <v>47</v>
      </c>
      <c r="B76" s="2">
        <v>4</v>
      </c>
      <c r="C76" s="33">
        <v>23.17</v>
      </c>
      <c r="D76" s="5">
        <f>C75+C76+C74</f>
        <v>76.680000000000007</v>
      </c>
      <c r="E76" s="11">
        <f>SUM(D65:D76)</f>
        <v>6458.01</v>
      </c>
      <c r="F76">
        <v>0</v>
      </c>
      <c r="G76" s="2">
        <f t="shared" ref="G76" si="109">F74+F75+F76</f>
        <v>14</v>
      </c>
      <c r="H76" s="10">
        <f>SUM(G65:G76)</f>
        <v>1189</v>
      </c>
      <c r="I76">
        <v>27.8</v>
      </c>
      <c r="J76">
        <f t="shared" ref="J76" si="110">I74+I75+I76</f>
        <v>60.5</v>
      </c>
      <c r="K76">
        <f t="shared" ref="K76" si="111">I65+I66+I67+I68+I69+I70+I71+I72+I73+I74+I75+I76</f>
        <v>349</v>
      </c>
      <c r="L76" s="21" t="s">
        <v>47</v>
      </c>
      <c r="M76" s="2">
        <v>4</v>
      </c>
      <c r="N76" s="5">
        <v>88</v>
      </c>
      <c r="O76" s="5">
        <f>N75+N76+N74</f>
        <v>88</v>
      </c>
      <c r="P76" s="11">
        <f>SUM(O65:O76)</f>
        <v>4531.75</v>
      </c>
      <c r="Q76">
        <v>35</v>
      </c>
      <c r="R76" s="2">
        <f t="shared" ref="R76" si="112">Q74+Q75+Q76</f>
        <v>35</v>
      </c>
      <c r="S76" s="10">
        <f>SUM(R65:R76)</f>
        <v>884</v>
      </c>
      <c r="T76">
        <f t="shared" si="87"/>
        <v>27.8</v>
      </c>
      <c r="U76">
        <f t="shared" ref="U76" si="113">T74+T75+T76</f>
        <v>60.5</v>
      </c>
      <c r="V76">
        <f t="shared" ref="V76" si="114">T65+T66+T67+T68+T69+T70+T71+T72+T73+T74+T75+T76</f>
        <v>349</v>
      </c>
      <c r="W76" s="21" t="s">
        <v>47</v>
      </c>
    </row>
    <row r="77" spans="1:23" x14ac:dyDescent="0.25">
      <c r="A77" s="2" t="s">
        <v>48</v>
      </c>
      <c r="B77" s="2"/>
      <c r="C77" s="33">
        <v>23.17</v>
      </c>
      <c r="D77" s="5"/>
      <c r="E77" s="5"/>
      <c r="F77">
        <v>0</v>
      </c>
      <c r="H77" s="2"/>
      <c r="I77">
        <v>10.1</v>
      </c>
      <c r="L77" s="2" t="s">
        <v>48</v>
      </c>
      <c r="M77" s="2"/>
      <c r="N77" s="5"/>
      <c r="O77" s="5"/>
      <c r="P77" s="5"/>
      <c r="S77" s="2"/>
      <c r="T77">
        <f t="shared" si="87"/>
        <v>10.1</v>
      </c>
      <c r="W77" s="2" t="s">
        <v>48</v>
      </c>
    </row>
    <row r="78" spans="1:23" x14ac:dyDescent="0.25">
      <c r="A78" s="2" t="s">
        <v>50</v>
      </c>
      <c r="B78" s="2"/>
      <c r="C78" s="33">
        <v>23.17</v>
      </c>
      <c r="D78" s="5"/>
      <c r="E78" s="5"/>
      <c r="F78">
        <v>0</v>
      </c>
      <c r="H78" s="2"/>
      <c r="I78">
        <v>45.4</v>
      </c>
      <c r="L78" s="2" t="s">
        <v>50</v>
      </c>
      <c r="M78" s="2"/>
      <c r="N78" s="5"/>
      <c r="O78" s="5"/>
      <c r="P78" s="5"/>
      <c r="S78" s="2"/>
      <c r="T78">
        <f t="shared" si="87"/>
        <v>45.4</v>
      </c>
      <c r="W78" s="2" t="s">
        <v>50</v>
      </c>
    </row>
    <row r="79" spans="1:23" x14ac:dyDescent="0.25">
      <c r="A79" s="2" t="s">
        <v>52</v>
      </c>
      <c r="B79" s="2">
        <v>1</v>
      </c>
      <c r="C79" s="33">
        <v>23.17</v>
      </c>
      <c r="D79" s="5">
        <f t="shared" ref="D79" si="115">C77+C78+C79</f>
        <v>69.510000000000005</v>
      </c>
      <c r="E79" s="5"/>
      <c r="F79">
        <v>0</v>
      </c>
      <c r="G79" s="2">
        <f t="shared" ref="G79" si="116">F77+F78+F79</f>
        <v>0</v>
      </c>
      <c r="H79" s="2"/>
      <c r="I79">
        <v>1</v>
      </c>
      <c r="J79">
        <f t="shared" ref="J79" si="117">I77+I78+I79</f>
        <v>56.5</v>
      </c>
      <c r="L79" s="2" t="s">
        <v>52</v>
      </c>
      <c r="M79" s="2">
        <v>1</v>
      </c>
      <c r="N79" s="5">
        <v>69.52</v>
      </c>
      <c r="O79" s="5">
        <f t="shared" ref="O79" si="118">N77+N78+N79</f>
        <v>69.52</v>
      </c>
      <c r="P79" s="5"/>
      <c r="Q79">
        <v>0</v>
      </c>
      <c r="R79" s="2">
        <f t="shared" ref="R79" si="119">Q77+Q78+Q79</f>
        <v>0</v>
      </c>
      <c r="S79" s="2"/>
      <c r="T79">
        <f t="shared" si="87"/>
        <v>1</v>
      </c>
      <c r="U79">
        <f t="shared" ref="U79" si="120">T77+T78+T79</f>
        <v>56.5</v>
      </c>
      <c r="W79" s="2" t="s">
        <v>52</v>
      </c>
    </row>
    <row r="80" spans="1:23" x14ac:dyDescent="0.25">
      <c r="A80" s="2" t="s">
        <v>54</v>
      </c>
      <c r="B80" s="2"/>
      <c r="C80" s="33">
        <v>434.85</v>
      </c>
      <c r="D80" s="5"/>
      <c r="E80" s="5"/>
      <c r="F80">
        <v>89</v>
      </c>
      <c r="H80" s="2"/>
      <c r="I80">
        <v>24.4</v>
      </c>
      <c r="L80" s="2" t="s">
        <v>54</v>
      </c>
      <c r="M80" s="2"/>
      <c r="N80" s="5"/>
      <c r="O80" s="5"/>
      <c r="P80" s="5"/>
      <c r="S80" s="2"/>
      <c r="T80">
        <f t="shared" si="87"/>
        <v>24.4</v>
      </c>
      <c r="W80" s="2" t="s">
        <v>54</v>
      </c>
    </row>
    <row r="81" spans="1:23" x14ac:dyDescent="0.25">
      <c r="A81" s="2" t="s">
        <v>56</v>
      </c>
      <c r="B81" s="2"/>
      <c r="C81" s="33">
        <v>1022.92</v>
      </c>
      <c r="D81" s="5"/>
      <c r="E81" s="5"/>
      <c r="F81">
        <v>190</v>
      </c>
      <c r="H81" s="2"/>
      <c r="I81" s="18">
        <v>29.2</v>
      </c>
      <c r="L81" s="2" t="s">
        <v>56</v>
      </c>
      <c r="M81" s="2"/>
      <c r="N81" s="5"/>
      <c r="O81" s="5"/>
      <c r="P81" s="5"/>
      <c r="S81" s="2"/>
      <c r="T81" s="19">
        <f t="shared" si="87"/>
        <v>29.2</v>
      </c>
      <c r="W81" s="2" t="s">
        <v>56</v>
      </c>
    </row>
    <row r="82" spans="1:23" x14ac:dyDescent="0.25">
      <c r="A82" s="2" t="s">
        <v>58</v>
      </c>
      <c r="B82" s="2">
        <v>2</v>
      </c>
      <c r="C82" s="33">
        <v>394.1</v>
      </c>
      <c r="D82" s="5">
        <f t="shared" ref="D82" si="121">C80+C81+C82</f>
        <v>1851.87</v>
      </c>
      <c r="E82" s="5"/>
      <c r="F82">
        <v>112</v>
      </c>
      <c r="G82" s="2">
        <f t="shared" ref="G82" si="122">F80+F81+F82</f>
        <v>391</v>
      </c>
      <c r="H82" s="2"/>
      <c r="I82" s="18">
        <v>21.7</v>
      </c>
      <c r="J82">
        <f t="shared" ref="J82" si="123">I80+I81+I82</f>
        <v>75.3</v>
      </c>
      <c r="L82" s="2" t="s">
        <v>58</v>
      </c>
      <c r="M82" s="2">
        <v>2</v>
      </c>
      <c r="N82" s="5">
        <v>1118.25</v>
      </c>
      <c r="O82" s="5">
        <f t="shared" ref="O82" si="124">N80+N81+N82</f>
        <v>1118.25</v>
      </c>
      <c r="P82" s="5"/>
      <c r="Q82">
        <v>235</v>
      </c>
      <c r="R82" s="2">
        <f t="shared" ref="R82" si="125">Q80+Q81+Q82</f>
        <v>235</v>
      </c>
      <c r="S82" s="2"/>
      <c r="T82" s="19">
        <f t="shared" si="87"/>
        <v>21.7</v>
      </c>
      <c r="U82">
        <f t="shared" ref="U82" si="126">T80+T81+T82</f>
        <v>75.3</v>
      </c>
      <c r="W82" s="2" t="s">
        <v>58</v>
      </c>
    </row>
    <row r="83" spans="1:23" x14ac:dyDescent="0.25">
      <c r="A83" s="2" t="s">
        <v>60</v>
      </c>
      <c r="B83" s="2"/>
      <c r="C83" s="33">
        <v>1494.53</v>
      </c>
      <c r="D83" s="5"/>
      <c r="E83" s="5"/>
      <c r="F83">
        <v>271</v>
      </c>
      <c r="H83" s="2"/>
      <c r="I83" s="18">
        <v>6.3</v>
      </c>
      <c r="L83" s="2" t="s">
        <v>60</v>
      </c>
      <c r="M83" s="2"/>
      <c r="N83" s="5"/>
      <c r="O83" s="5"/>
      <c r="P83" s="5"/>
      <c r="S83" s="2"/>
      <c r="T83" s="19">
        <f t="shared" si="87"/>
        <v>6.3</v>
      </c>
      <c r="W83" s="2" t="s">
        <v>60</v>
      </c>
    </row>
    <row r="84" spans="1:23" x14ac:dyDescent="0.25">
      <c r="A84" s="2" t="s">
        <v>62</v>
      </c>
      <c r="B84" s="2"/>
      <c r="C84" s="33">
        <v>1634.28</v>
      </c>
      <c r="D84" s="5"/>
      <c r="E84" s="5"/>
      <c r="F84">
        <v>295</v>
      </c>
      <c r="H84" s="2"/>
      <c r="I84" s="18">
        <v>43.1</v>
      </c>
      <c r="L84" s="2" t="s">
        <v>62</v>
      </c>
      <c r="M84" s="2"/>
      <c r="N84" s="5"/>
      <c r="O84" s="5"/>
      <c r="P84" s="5"/>
      <c r="S84" s="2"/>
      <c r="T84" s="19">
        <f t="shared" si="87"/>
        <v>43.1</v>
      </c>
      <c r="W84" s="2" t="s">
        <v>62</v>
      </c>
    </row>
    <row r="85" spans="1:23" x14ac:dyDescent="0.25">
      <c r="A85" s="2" t="s">
        <v>64</v>
      </c>
      <c r="B85" s="2">
        <v>3</v>
      </c>
      <c r="C85" s="33">
        <v>894.84</v>
      </c>
      <c r="D85" s="5">
        <f t="shared" ref="D85" si="127">C83+C84+C85</f>
        <v>4023.65</v>
      </c>
      <c r="E85" s="5"/>
      <c r="F85">
        <v>168</v>
      </c>
      <c r="G85" s="2">
        <f t="shared" ref="G85" si="128">F83+F84+F85</f>
        <v>734</v>
      </c>
      <c r="H85" s="2"/>
      <c r="I85" s="18">
        <v>47.2</v>
      </c>
      <c r="J85">
        <f t="shared" ref="J85" si="129">I83+I84+I85</f>
        <v>96.6</v>
      </c>
      <c r="L85" s="2" t="s">
        <v>64</v>
      </c>
      <c r="M85" s="2">
        <v>3</v>
      </c>
      <c r="N85" s="5">
        <v>2888.28</v>
      </c>
      <c r="O85" s="5">
        <f t="shared" ref="O85" si="130">N83+N84+N85</f>
        <v>2888.28</v>
      </c>
      <c r="P85" s="5"/>
      <c r="Q85">
        <v>539</v>
      </c>
      <c r="R85" s="2">
        <f t="shared" ref="R85" si="131">Q83+Q84+Q85</f>
        <v>539</v>
      </c>
      <c r="S85" s="2"/>
      <c r="T85" s="19">
        <f t="shared" si="87"/>
        <v>47.2</v>
      </c>
      <c r="U85">
        <f t="shared" ref="U85" si="132">T83+T84+T85</f>
        <v>96.6</v>
      </c>
      <c r="W85" s="2" t="s">
        <v>64</v>
      </c>
    </row>
    <row r="86" spans="1:23" x14ac:dyDescent="0.25">
      <c r="A86" s="2" t="s">
        <v>66</v>
      </c>
      <c r="B86" s="2"/>
      <c r="C86" s="33">
        <v>23.17</v>
      </c>
      <c r="D86" s="5"/>
      <c r="E86" s="5"/>
      <c r="F86">
        <v>1</v>
      </c>
      <c r="H86" s="2"/>
      <c r="I86">
        <v>11.8</v>
      </c>
      <c r="L86" s="2" t="s">
        <v>66</v>
      </c>
      <c r="M86" s="2"/>
      <c r="N86" s="5"/>
      <c r="O86" s="5"/>
      <c r="P86" s="5"/>
      <c r="S86" s="2"/>
      <c r="T86">
        <f t="shared" si="87"/>
        <v>11.8</v>
      </c>
      <c r="W86" s="2" t="s">
        <v>66</v>
      </c>
    </row>
    <row r="87" spans="1:23" x14ac:dyDescent="0.25">
      <c r="A87" s="2" t="s">
        <v>67</v>
      </c>
      <c r="B87" s="2"/>
      <c r="C87" s="33">
        <v>23.17</v>
      </c>
      <c r="D87" s="5"/>
      <c r="E87" s="5"/>
      <c r="F87">
        <v>0</v>
      </c>
      <c r="H87" s="2"/>
      <c r="I87">
        <v>19.7</v>
      </c>
      <c r="L87" s="2" t="s">
        <v>67</v>
      </c>
      <c r="M87" s="2"/>
      <c r="N87" s="5"/>
      <c r="O87" s="5"/>
      <c r="P87" s="5"/>
      <c r="S87" s="2"/>
      <c r="T87">
        <f t="shared" si="87"/>
        <v>19.7</v>
      </c>
      <c r="W87" s="2" t="s">
        <v>67</v>
      </c>
    </row>
    <row r="88" spans="1:23" x14ac:dyDescent="0.25">
      <c r="A88" s="2" t="s">
        <v>70</v>
      </c>
      <c r="B88" s="2">
        <v>4</v>
      </c>
      <c r="C88" s="33">
        <v>23.17</v>
      </c>
      <c r="D88" s="5">
        <f t="shared" ref="D88" si="133">C86+C87+C88</f>
        <v>69.510000000000005</v>
      </c>
      <c r="E88" s="11">
        <f>SUM(D77:D88)</f>
        <v>6014.54</v>
      </c>
      <c r="F88">
        <v>0</v>
      </c>
      <c r="G88" s="2">
        <f t="shared" ref="G88" si="134">F86+F87+F88</f>
        <v>1</v>
      </c>
      <c r="H88" s="10">
        <f>SUM(G77:G88)</f>
        <v>1126</v>
      </c>
      <c r="I88">
        <v>12.1</v>
      </c>
      <c r="J88">
        <f t="shared" ref="J88" si="135">I86+I87+I88</f>
        <v>43.6</v>
      </c>
      <c r="K88">
        <f t="shared" ref="K88" si="136">I77+I78+I79+I80+I81+I82+I83+I84+I85+I86+I87+I88</f>
        <v>272.00000000000006</v>
      </c>
      <c r="L88" s="2" t="s">
        <v>70</v>
      </c>
      <c r="M88" s="2">
        <v>4</v>
      </c>
      <c r="N88" s="5">
        <v>93.3</v>
      </c>
      <c r="O88" s="5">
        <f t="shared" ref="O88" si="137">N86+N87+N88</f>
        <v>93.3</v>
      </c>
      <c r="P88" s="11">
        <f>SUM(O77:O88)</f>
        <v>4169.3500000000004</v>
      </c>
      <c r="Q88">
        <v>44</v>
      </c>
      <c r="R88" s="2">
        <f t="shared" ref="R88" si="138">Q86+Q87+Q88</f>
        <v>44</v>
      </c>
      <c r="S88" s="10">
        <f>SUM(R77:R88)</f>
        <v>818</v>
      </c>
      <c r="T88">
        <f t="shared" si="87"/>
        <v>12.1</v>
      </c>
      <c r="U88">
        <f t="shared" ref="U88" si="139">T86+T87+T88</f>
        <v>43.6</v>
      </c>
      <c r="V88">
        <f t="shared" ref="V88" si="140">T77+T78+T79+T80+T81+T82+T83+T84+T85+T86+T87+T88</f>
        <v>272.00000000000006</v>
      </c>
      <c r="W88" s="2" t="s">
        <v>70</v>
      </c>
    </row>
    <row r="89" spans="1:23" x14ac:dyDescent="0.25">
      <c r="A89" s="21" t="s">
        <v>71</v>
      </c>
      <c r="B89" s="2"/>
      <c r="C89" s="33">
        <v>23.17</v>
      </c>
      <c r="D89" s="5"/>
      <c r="E89" s="5"/>
      <c r="F89">
        <v>0</v>
      </c>
      <c r="H89" s="2"/>
      <c r="I89">
        <v>17.2</v>
      </c>
      <c r="L89" s="21" t="s">
        <v>71</v>
      </c>
      <c r="M89" s="2"/>
      <c r="N89" s="5"/>
      <c r="O89" s="5"/>
      <c r="P89" s="5"/>
      <c r="S89" s="2"/>
      <c r="T89">
        <f t="shared" si="87"/>
        <v>17.2</v>
      </c>
      <c r="W89" s="21" t="s">
        <v>71</v>
      </c>
    </row>
    <row r="90" spans="1:23" x14ac:dyDescent="0.25">
      <c r="A90" s="21" t="s">
        <v>49</v>
      </c>
      <c r="B90" s="2"/>
      <c r="C90" s="33">
        <v>23.17</v>
      </c>
      <c r="D90" s="5"/>
      <c r="E90" s="5"/>
      <c r="F90">
        <v>0</v>
      </c>
      <c r="H90" s="2"/>
      <c r="I90">
        <v>37.799999999999997</v>
      </c>
      <c r="L90" s="21" t="s">
        <v>49</v>
      </c>
      <c r="M90" s="2"/>
      <c r="N90" s="5"/>
      <c r="O90" s="5"/>
      <c r="P90" s="5"/>
      <c r="S90" s="2"/>
      <c r="T90">
        <f t="shared" si="87"/>
        <v>37.799999999999997</v>
      </c>
      <c r="W90" s="21" t="s">
        <v>49</v>
      </c>
    </row>
    <row r="91" spans="1:23" x14ac:dyDescent="0.25">
      <c r="A91" s="21" t="s">
        <v>51</v>
      </c>
      <c r="B91" s="2">
        <v>1</v>
      </c>
      <c r="C91" s="33">
        <v>23.17</v>
      </c>
      <c r="D91" s="5">
        <f t="shared" ref="D91" si="141">C89+C90+C91</f>
        <v>69.510000000000005</v>
      </c>
      <c r="E91" s="5"/>
      <c r="F91">
        <v>0</v>
      </c>
      <c r="G91" s="2">
        <f t="shared" ref="G91" si="142">F89+F90+F91</f>
        <v>0</v>
      </c>
      <c r="H91" s="2"/>
      <c r="I91">
        <v>73.2</v>
      </c>
      <c r="J91">
        <f t="shared" ref="J91" si="143">I89+I90+I91</f>
        <v>128.19999999999999</v>
      </c>
      <c r="L91" s="21" t="s">
        <v>51</v>
      </c>
      <c r="M91" s="2">
        <v>1</v>
      </c>
      <c r="N91" s="5">
        <v>69.52</v>
      </c>
      <c r="O91" s="5">
        <f t="shared" ref="O91" si="144">N89+N90+N91</f>
        <v>69.52</v>
      </c>
      <c r="P91" s="5"/>
      <c r="Q91">
        <v>0</v>
      </c>
      <c r="R91" s="2">
        <f t="shared" ref="R91" si="145">Q89+Q90+Q91</f>
        <v>0</v>
      </c>
      <c r="S91" s="2"/>
      <c r="T91">
        <f t="shared" si="87"/>
        <v>73.2</v>
      </c>
      <c r="U91">
        <f t="shared" ref="U91" si="146">T89+T90+T91</f>
        <v>128.19999999999999</v>
      </c>
      <c r="W91" s="21" t="s">
        <v>51</v>
      </c>
    </row>
    <row r="92" spans="1:23" x14ac:dyDescent="0.25">
      <c r="A92" s="21" t="s">
        <v>53</v>
      </c>
      <c r="B92" s="2"/>
      <c r="C92" s="33">
        <v>516.38</v>
      </c>
      <c r="D92" s="5"/>
      <c r="E92" s="5"/>
      <c r="F92">
        <v>103</v>
      </c>
      <c r="H92" s="2"/>
      <c r="I92">
        <v>36.299999999999997</v>
      </c>
      <c r="L92" s="21" t="s">
        <v>53</v>
      </c>
      <c r="M92" s="2"/>
      <c r="N92" s="5"/>
      <c r="O92" s="5"/>
      <c r="P92" s="5"/>
      <c r="S92" s="2"/>
      <c r="T92">
        <f t="shared" si="87"/>
        <v>36.299999999999997</v>
      </c>
      <c r="W92" s="21" t="s">
        <v>53</v>
      </c>
    </row>
    <row r="93" spans="1:23" x14ac:dyDescent="0.25">
      <c r="A93" s="21" t="s">
        <v>55</v>
      </c>
      <c r="B93" s="2"/>
      <c r="C93" s="33">
        <v>23.17</v>
      </c>
      <c r="D93" s="5"/>
      <c r="E93" s="5"/>
      <c r="F93">
        <v>0</v>
      </c>
      <c r="H93" s="2"/>
      <c r="I93" s="18">
        <v>64.599999999999994</v>
      </c>
      <c r="L93" s="21" t="s">
        <v>55</v>
      </c>
      <c r="M93" s="2"/>
      <c r="N93" s="5"/>
      <c r="O93" s="5"/>
      <c r="P93" s="5"/>
      <c r="S93" s="2"/>
      <c r="T93" s="19">
        <f t="shared" ref="T93:T112" si="147">I93</f>
        <v>64.599999999999994</v>
      </c>
      <c r="W93" s="21" t="s">
        <v>55</v>
      </c>
    </row>
    <row r="94" spans="1:23" x14ac:dyDescent="0.25">
      <c r="A94" s="21" t="s">
        <v>57</v>
      </c>
      <c r="B94" s="2">
        <v>2</v>
      </c>
      <c r="C94" s="33">
        <v>23.17</v>
      </c>
      <c r="D94" s="5">
        <f t="shared" ref="D94" si="148">C92+C93+C94</f>
        <v>562.71999999999991</v>
      </c>
      <c r="E94" s="5"/>
      <c r="F94">
        <v>0</v>
      </c>
      <c r="G94" s="2">
        <f t="shared" ref="G94" si="149">F92+F93+F94</f>
        <v>103</v>
      </c>
      <c r="H94" s="2"/>
      <c r="I94" s="18">
        <v>36.6</v>
      </c>
      <c r="J94">
        <f t="shared" ref="J94" si="150">I92+I93+I94</f>
        <v>137.5</v>
      </c>
      <c r="L94" s="21" t="s">
        <v>57</v>
      </c>
      <c r="M94" s="2">
        <v>2</v>
      </c>
      <c r="N94" s="5">
        <v>79.66</v>
      </c>
      <c r="O94" s="5">
        <f t="shared" ref="O94" si="151">N92+N93+N94</f>
        <v>79.66</v>
      </c>
      <c r="P94" s="5"/>
      <c r="Q94">
        <v>32</v>
      </c>
      <c r="R94" s="2">
        <f t="shared" ref="R94" si="152">Q92+Q93+Q94</f>
        <v>32</v>
      </c>
      <c r="S94" s="2"/>
      <c r="T94" s="19">
        <f t="shared" si="147"/>
        <v>36.6</v>
      </c>
      <c r="U94">
        <f t="shared" ref="U94" si="153">T92+T93+T94</f>
        <v>137.5</v>
      </c>
      <c r="W94" s="21" t="s">
        <v>57</v>
      </c>
    </row>
    <row r="95" spans="1:23" x14ac:dyDescent="0.25">
      <c r="A95" s="21" t="s">
        <v>59</v>
      </c>
      <c r="B95" s="2"/>
      <c r="C95" s="33">
        <v>376.44</v>
      </c>
      <c r="D95" s="5"/>
      <c r="E95" s="5"/>
      <c r="F95">
        <v>79</v>
      </c>
      <c r="H95" s="2"/>
      <c r="I95" s="18">
        <v>2.8</v>
      </c>
      <c r="L95" s="21" t="s">
        <v>59</v>
      </c>
      <c r="M95" s="2"/>
      <c r="N95" s="5"/>
      <c r="O95" s="5"/>
      <c r="P95" s="5"/>
      <c r="S95" s="2"/>
      <c r="T95" s="19">
        <f t="shared" si="147"/>
        <v>2.8</v>
      </c>
      <c r="W95" s="21" t="s">
        <v>59</v>
      </c>
    </row>
    <row r="96" spans="1:23" x14ac:dyDescent="0.25">
      <c r="A96" s="21" t="s">
        <v>61</v>
      </c>
      <c r="B96" s="2"/>
      <c r="C96" s="33">
        <v>23.17</v>
      </c>
      <c r="D96" s="5"/>
      <c r="E96" s="5"/>
      <c r="F96">
        <v>0</v>
      </c>
      <c r="H96" s="2"/>
      <c r="I96" s="18">
        <v>20.6</v>
      </c>
      <c r="L96" s="21" t="s">
        <v>61</v>
      </c>
      <c r="M96" s="2"/>
      <c r="N96" s="5"/>
      <c r="O96" s="5"/>
      <c r="P96" s="5"/>
      <c r="S96" s="2"/>
      <c r="T96" s="19">
        <f t="shared" si="147"/>
        <v>20.6</v>
      </c>
      <c r="W96" s="21" t="s">
        <v>61</v>
      </c>
    </row>
    <row r="97" spans="1:23" x14ac:dyDescent="0.25">
      <c r="A97" s="21" t="s">
        <v>63</v>
      </c>
      <c r="B97" s="2">
        <v>3</v>
      </c>
      <c r="C97" s="33">
        <v>894.84</v>
      </c>
      <c r="D97" s="5">
        <f t="shared" ref="D97" si="154">C95+C96+C97</f>
        <v>1294.45</v>
      </c>
      <c r="E97" s="5"/>
      <c r="F97">
        <v>168</v>
      </c>
      <c r="G97" s="2">
        <f t="shared" ref="G97" si="155">F95+F96+F97</f>
        <v>247</v>
      </c>
      <c r="H97" s="2"/>
      <c r="I97" s="18">
        <v>73.3</v>
      </c>
      <c r="J97">
        <f t="shared" ref="J97" si="156">I95+I96+I97</f>
        <v>96.7</v>
      </c>
      <c r="L97" s="21" t="s">
        <v>63</v>
      </c>
      <c r="M97" s="2">
        <v>3</v>
      </c>
      <c r="N97" s="5">
        <v>2888.28</v>
      </c>
      <c r="O97" s="5">
        <f t="shared" ref="O97" si="157">N95+N96+N97</f>
        <v>2888.28</v>
      </c>
      <c r="P97" s="5"/>
      <c r="Q97">
        <v>539</v>
      </c>
      <c r="R97" s="2">
        <f t="shared" ref="R97" si="158">Q95+Q96+Q97</f>
        <v>539</v>
      </c>
      <c r="S97" s="2"/>
      <c r="T97" s="19">
        <f t="shared" si="147"/>
        <v>73.3</v>
      </c>
      <c r="U97">
        <f t="shared" ref="U97" si="159">T95+T96+T97</f>
        <v>96.7</v>
      </c>
      <c r="W97" s="21" t="s">
        <v>63</v>
      </c>
    </row>
    <row r="98" spans="1:23" x14ac:dyDescent="0.25">
      <c r="A98" s="21" t="s">
        <v>65</v>
      </c>
      <c r="B98" s="2"/>
      <c r="C98" s="33">
        <v>23.17</v>
      </c>
      <c r="D98" s="5"/>
      <c r="E98" s="5"/>
      <c r="F98">
        <v>0</v>
      </c>
      <c r="H98" s="2"/>
      <c r="I98">
        <v>66.7</v>
      </c>
      <c r="L98" s="21" t="s">
        <v>65</v>
      </c>
      <c r="M98" s="2"/>
      <c r="N98" s="5"/>
      <c r="O98" s="5"/>
      <c r="P98" s="5"/>
      <c r="S98" s="2"/>
      <c r="T98">
        <f t="shared" si="147"/>
        <v>66.7</v>
      </c>
      <c r="W98" s="21" t="s">
        <v>65</v>
      </c>
    </row>
    <row r="99" spans="1:23" x14ac:dyDescent="0.25">
      <c r="A99" s="21" t="s">
        <v>72</v>
      </c>
      <c r="B99" s="2"/>
      <c r="C99" s="33">
        <v>23.17</v>
      </c>
      <c r="D99" s="5"/>
      <c r="E99" s="5"/>
      <c r="F99">
        <v>0</v>
      </c>
      <c r="H99" s="2"/>
      <c r="I99">
        <v>90.2</v>
      </c>
      <c r="L99" s="21" t="s">
        <v>72</v>
      </c>
      <c r="M99" s="2"/>
      <c r="N99" s="5"/>
      <c r="O99" s="5"/>
      <c r="P99" s="5"/>
      <c r="S99" s="2"/>
      <c r="T99">
        <f t="shared" si="147"/>
        <v>90.2</v>
      </c>
      <c r="W99" s="21" t="s">
        <v>72</v>
      </c>
    </row>
    <row r="100" spans="1:23" x14ac:dyDescent="0.25">
      <c r="A100" s="21" t="s">
        <v>73</v>
      </c>
      <c r="B100" s="2">
        <v>4</v>
      </c>
      <c r="C100" s="33">
        <v>23.17</v>
      </c>
      <c r="D100" s="5">
        <f t="shared" ref="D100" si="160">C98+C99+C100</f>
        <v>69.510000000000005</v>
      </c>
      <c r="E100" s="11">
        <f>SUM(D89:D100)</f>
        <v>1996.1899999999998</v>
      </c>
      <c r="F100">
        <v>0</v>
      </c>
      <c r="G100" s="2">
        <f t="shared" ref="G100" si="161">F98+F99+F100</f>
        <v>0</v>
      </c>
      <c r="H100" s="10">
        <f>SUM(G89:G100)</f>
        <v>350</v>
      </c>
      <c r="I100">
        <v>61.7</v>
      </c>
      <c r="J100">
        <f t="shared" ref="J100" si="162">I98+I99+I100</f>
        <v>218.60000000000002</v>
      </c>
      <c r="K100">
        <f t="shared" ref="K100" si="163">I89+I90+I91+I92+I93+I94+I95+I96+I97+I98+I99+I100</f>
        <v>581.00000000000011</v>
      </c>
      <c r="L100" s="21" t="s">
        <v>73</v>
      </c>
      <c r="M100" s="2">
        <v>4</v>
      </c>
      <c r="N100" s="5">
        <v>966.86</v>
      </c>
      <c r="O100" s="5">
        <f t="shared" ref="O100" si="164">N98+N99+N100</f>
        <v>966.86</v>
      </c>
      <c r="P100" s="11">
        <f>SUM(O89:O100)</f>
        <v>4004.32</v>
      </c>
      <c r="Q100">
        <v>209</v>
      </c>
      <c r="R100" s="2">
        <f t="shared" ref="R100" si="165">Q98+Q99+Q100</f>
        <v>209</v>
      </c>
      <c r="S100" s="10">
        <f>SUM(R89:R100)</f>
        <v>780</v>
      </c>
      <c r="T100">
        <f t="shared" si="147"/>
        <v>61.7</v>
      </c>
      <c r="U100">
        <f t="shared" ref="U100" si="166">T98+T99+T100</f>
        <v>218.60000000000002</v>
      </c>
      <c r="V100">
        <f t="shared" ref="V100" si="167">T89+T90+T91+T92+T93+T94+T95+T96+T97+T98+T99+T100</f>
        <v>581.00000000000011</v>
      </c>
      <c r="W100" s="21" t="s">
        <v>73</v>
      </c>
    </row>
    <row r="101" spans="1:23" x14ac:dyDescent="0.25">
      <c r="A101" s="2" t="s">
        <v>74</v>
      </c>
      <c r="B101" s="2"/>
      <c r="C101" s="33">
        <v>23.79</v>
      </c>
      <c r="D101" s="5"/>
      <c r="E101" s="5"/>
      <c r="F101">
        <v>0</v>
      </c>
      <c r="H101" s="2"/>
      <c r="I101">
        <v>18.399999999999999</v>
      </c>
      <c r="L101" s="2" t="s">
        <v>74</v>
      </c>
      <c r="M101" s="2"/>
      <c r="N101" s="5"/>
      <c r="O101" s="5"/>
      <c r="P101" s="5"/>
      <c r="S101" s="2"/>
      <c r="T101">
        <f t="shared" si="147"/>
        <v>18.399999999999999</v>
      </c>
      <c r="W101" s="2" t="s">
        <v>74</v>
      </c>
    </row>
    <row r="102" spans="1:23" x14ac:dyDescent="0.25">
      <c r="A102" s="2" t="s">
        <v>75</v>
      </c>
      <c r="B102" s="2"/>
      <c r="C102" s="33">
        <v>23.79</v>
      </c>
      <c r="D102" s="5"/>
      <c r="E102" s="5"/>
      <c r="F102">
        <v>0</v>
      </c>
      <c r="H102" s="2"/>
      <c r="I102">
        <v>45.2</v>
      </c>
      <c r="L102" s="2" t="s">
        <v>75</v>
      </c>
      <c r="M102" s="2"/>
      <c r="N102" s="5"/>
      <c r="O102" s="5"/>
      <c r="P102" s="5"/>
      <c r="S102" s="2"/>
      <c r="T102">
        <f t="shared" si="147"/>
        <v>45.2</v>
      </c>
      <c r="W102" s="2" t="s">
        <v>75</v>
      </c>
    </row>
    <row r="103" spans="1:23" x14ac:dyDescent="0.25">
      <c r="A103" s="2" t="s">
        <v>76</v>
      </c>
      <c r="B103" s="2">
        <v>1</v>
      </c>
      <c r="C103" s="33">
        <v>23.79</v>
      </c>
      <c r="D103" s="5">
        <f t="shared" ref="D103" si="168">C101+C102+C103</f>
        <v>71.37</v>
      </c>
      <c r="E103" s="5"/>
      <c r="F103">
        <v>0</v>
      </c>
      <c r="G103" s="2">
        <f t="shared" ref="G103" si="169">F101+F102+F103</f>
        <v>0</v>
      </c>
      <c r="H103" s="2"/>
      <c r="I103">
        <v>82.7</v>
      </c>
      <c r="J103">
        <f t="shared" ref="J103" si="170">I101+I102+I103</f>
        <v>146.30000000000001</v>
      </c>
      <c r="L103" s="2" t="s">
        <v>76</v>
      </c>
      <c r="M103" s="2">
        <v>1</v>
      </c>
      <c r="N103" s="5">
        <v>71.36</v>
      </c>
      <c r="O103" s="5">
        <f t="shared" ref="O103" si="171">N101+N102+N103</f>
        <v>71.36</v>
      </c>
      <c r="P103" s="5"/>
      <c r="Q103">
        <v>0</v>
      </c>
      <c r="R103" s="2">
        <f t="shared" ref="R103" si="172">Q101+Q102+Q103</f>
        <v>0</v>
      </c>
      <c r="S103" s="2"/>
      <c r="T103">
        <f t="shared" si="147"/>
        <v>82.7</v>
      </c>
      <c r="U103">
        <f t="shared" ref="U103" si="173">T101+T102+T103</f>
        <v>146.30000000000001</v>
      </c>
      <c r="W103" s="2" t="s">
        <v>76</v>
      </c>
    </row>
    <row r="104" spans="1:23" x14ac:dyDescent="0.25">
      <c r="A104" s="2" t="s">
        <v>77</v>
      </c>
      <c r="B104" s="2"/>
      <c r="C104" s="33">
        <v>23.79</v>
      </c>
      <c r="D104" s="5"/>
      <c r="E104" s="5"/>
      <c r="F104">
        <v>0</v>
      </c>
      <c r="H104" s="2"/>
      <c r="I104">
        <v>8.8000000000000007</v>
      </c>
      <c r="L104" s="2" t="s">
        <v>77</v>
      </c>
      <c r="M104" s="2"/>
      <c r="N104" s="5"/>
      <c r="O104" s="5"/>
      <c r="P104" s="5"/>
      <c r="S104" s="2"/>
      <c r="T104">
        <f t="shared" si="147"/>
        <v>8.8000000000000007</v>
      </c>
      <c r="W104" s="2" t="s">
        <v>77</v>
      </c>
    </row>
    <row r="105" spans="1:23" x14ac:dyDescent="0.25">
      <c r="A105" s="2" t="s">
        <v>78</v>
      </c>
      <c r="B105" s="2"/>
      <c r="C105" s="33">
        <v>23.79</v>
      </c>
      <c r="D105" s="5"/>
      <c r="E105" s="5"/>
      <c r="F105">
        <v>0</v>
      </c>
      <c r="H105" s="2"/>
      <c r="I105" s="18">
        <v>84.7</v>
      </c>
      <c r="L105" s="2" t="s">
        <v>78</v>
      </c>
      <c r="M105" s="2"/>
      <c r="N105" s="5"/>
      <c r="O105" s="5"/>
      <c r="P105" s="5"/>
      <c r="S105" s="2"/>
      <c r="T105" s="19">
        <f t="shared" si="147"/>
        <v>84.7</v>
      </c>
      <c r="W105" s="2" t="s">
        <v>78</v>
      </c>
    </row>
    <row r="106" spans="1:23" x14ac:dyDescent="0.25">
      <c r="A106" s="2" t="s">
        <v>79</v>
      </c>
      <c r="B106" s="2">
        <v>2</v>
      </c>
      <c r="C106" s="33">
        <v>23.79</v>
      </c>
      <c r="D106" s="5">
        <f t="shared" ref="D106" si="174">C104+C105+C106</f>
        <v>71.37</v>
      </c>
      <c r="E106" s="5"/>
      <c r="F106">
        <v>0</v>
      </c>
      <c r="G106" s="2">
        <f t="shared" ref="G106" si="175">F104+F105+F106</f>
        <v>0</v>
      </c>
      <c r="H106" s="2"/>
      <c r="I106" s="18">
        <v>1</v>
      </c>
      <c r="J106">
        <f t="shared" ref="J106" si="176">I104+I105+I106</f>
        <v>94.5</v>
      </c>
      <c r="L106" s="2" t="s">
        <v>79</v>
      </c>
      <c r="M106" s="2">
        <v>2</v>
      </c>
      <c r="N106" s="5">
        <v>189.06</v>
      </c>
      <c r="O106" s="5">
        <f t="shared" ref="O106" si="177">N104+N105+N106</f>
        <v>189.06</v>
      </c>
      <c r="P106" s="5"/>
      <c r="Q106">
        <v>68</v>
      </c>
      <c r="R106" s="2">
        <f t="shared" ref="R106" si="178">Q104+Q105+Q106</f>
        <v>68</v>
      </c>
      <c r="S106" s="2"/>
      <c r="T106" s="19">
        <f t="shared" si="147"/>
        <v>1</v>
      </c>
      <c r="U106">
        <f t="shared" ref="U106" si="179">T104+T105+T106</f>
        <v>94.5</v>
      </c>
      <c r="W106" s="2" t="s">
        <v>79</v>
      </c>
    </row>
    <row r="107" spans="1:23" x14ac:dyDescent="0.25">
      <c r="A107" s="2" t="s">
        <v>80</v>
      </c>
      <c r="B107" s="2"/>
      <c r="C107" s="33">
        <v>23.79</v>
      </c>
      <c r="D107" s="5"/>
      <c r="E107" s="5"/>
      <c r="F107">
        <v>0</v>
      </c>
      <c r="H107" s="2"/>
      <c r="I107" s="18">
        <v>90.9</v>
      </c>
      <c r="L107" s="2" t="s">
        <v>80</v>
      </c>
      <c r="M107" s="2"/>
      <c r="N107" s="5"/>
      <c r="O107" s="5"/>
      <c r="P107" s="5"/>
      <c r="S107" s="2"/>
      <c r="T107" s="19">
        <f t="shared" si="147"/>
        <v>90.9</v>
      </c>
      <c r="W107" s="2" t="s">
        <v>80</v>
      </c>
    </row>
    <row r="108" spans="1:23" x14ac:dyDescent="0.25">
      <c r="A108" s="2" t="s">
        <v>81</v>
      </c>
      <c r="B108" s="2"/>
      <c r="C108" s="33">
        <v>23.79</v>
      </c>
      <c r="D108" s="5"/>
      <c r="E108" s="5"/>
      <c r="F108">
        <v>0</v>
      </c>
      <c r="H108" s="2"/>
      <c r="I108" s="18">
        <v>15.5</v>
      </c>
      <c r="L108" s="2" t="s">
        <v>81</v>
      </c>
      <c r="M108" s="2"/>
      <c r="N108" s="5"/>
      <c r="O108" s="5"/>
      <c r="P108" s="5"/>
      <c r="S108" s="2"/>
      <c r="T108" s="19">
        <f t="shared" si="147"/>
        <v>15.5</v>
      </c>
      <c r="W108" s="2" t="s">
        <v>81</v>
      </c>
    </row>
    <row r="109" spans="1:23" x14ac:dyDescent="0.25">
      <c r="A109" s="2" t="s">
        <v>82</v>
      </c>
      <c r="B109" s="2">
        <v>3</v>
      </c>
      <c r="C109" s="33">
        <v>23.79</v>
      </c>
      <c r="D109" s="5">
        <f t="shared" ref="D109" si="180">C107+C108+C109</f>
        <v>71.37</v>
      </c>
      <c r="E109" s="5"/>
      <c r="F109">
        <v>0</v>
      </c>
      <c r="G109" s="2">
        <f t="shared" ref="G109" si="181">F107+F108+F109</f>
        <v>0</v>
      </c>
      <c r="H109" s="2"/>
      <c r="I109" s="18">
        <v>82.8</v>
      </c>
      <c r="J109">
        <f t="shared" ref="J109" si="182">I107+I108+I109</f>
        <v>189.2</v>
      </c>
      <c r="L109" s="2" t="s">
        <v>82</v>
      </c>
      <c r="M109" s="2">
        <v>3</v>
      </c>
      <c r="N109" s="5">
        <v>9800.9500000000007</v>
      </c>
      <c r="O109" s="5">
        <f t="shared" ref="O109" si="183">N107+N108+N109</f>
        <v>9800.9500000000007</v>
      </c>
      <c r="P109" s="5"/>
      <c r="Q109">
        <v>1708</v>
      </c>
      <c r="R109" s="2">
        <f t="shared" ref="R109" si="184">Q107+Q108+Q109</f>
        <v>1708</v>
      </c>
      <c r="S109" s="2"/>
      <c r="T109" s="19">
        <f t="shared" si="147"/>
        <v>82.8</v>
      </c>
      <c r="U109">
        <f t="shared" ref="U109" si="185">T107+T108+T109</f>
        <v>189.2</v>
      </c>
      <c r="W109" s="2" t="s">
        <v>82</v>
      </c>
    </row>
    <row r="110" spans="1:23" x14ac:dyDescent="0.25">
      <c r="A110" s="2" t="s">
        <v>83</v>
      </c>
      <c r="B110" s="2"/>
      <c r="C110" s="33">
        <v>23.79</v>
      </c>
      <c r="D110" s="5"/>
      <c r="E110" s="5"/>
      <c r="F110">
        <v>0</v>
      </c>
      <c r="H110" s="2"/>
      <c r="I110">
        <v>13</v>
      </c>
      <c r="L110" s="2" t="s">
        <v>83</v>
      </c>
      <c r="M110" s="2"/>
      <c r="N110" s="5"/>
      <c r="O110" s="5"/>
      <c r="P110" s="5"/>
      <c r="S110" s="2"/>
      <c r="T110">
        <f t="shared" si="147"/>
        <v>13</v>
      </c>
      <c r="W110" s="2" t="s">
        <v>83</v>
      </c>
    </row>
    <row r="111" spans="1:23" x14ac:dyDescent="0.25">
      <c r="A111" s="2" t="s">
        <v>84</v>
      </c>
      <c r="B111" s="2"/>
      <c r="C111" s="33">
        <v>23.79</v>
      </c>
      <c r="D111" s="5"/>
      <c r="E111" s="5"/>
      <c r="F111">
        <v>0</v>
      </c>
      <c r="H111" s="2"/>
      <c r="I111">
        <v>23</v>
      </c>
      <c r="L111" s="2" t="s">
        <v>84</v>
      </c>
      <c r="M111" s="2"/>
      <c r="N111" s="5"/>
      <c r="O111" s="5"/>
      <c r="P111" s="5"/>
      <c r="S111" s="2"/>
      <c r="T111">
        <f t="shared" si="147"/>
        <v>23</v>
      </c>
      <c r="W111" s="2" t="s">
        <v>84</v>
      </c>
    </row>
    <row r="112" spans="1:23" x14ac:dyDescent="0.25">
      <c r="A112" s="2" t="s">
        <v>85</v>
      </c>
      <c r="B112" s="2">
        <v>4</v>
      </c>
      <c r="C112" s="33">
        <v>23.79</v>
      </c>
      <c r="D112" s="5">
        <f t="shared" ref="D112" si="186">C110+C111+C112</f>
        <v>71.37</v>
      </c>
      <c r="E112" s="11">
        <f>SUM(D101:D112)</f>
        <v>285.48</v>
      </c>
      <c r="F112">
        <v>0</v>
      </c>
      <c r="G112" s="2">
        <f t="shared" ref="G112" si="187">F110+F111+F112</f>
        <v>0</v>
      </c>
      <c r="H112" s="10">
        <f>SUM(G101:G112)</f>
        <v>0</v>
      </c>
      <c r="I112">
        <v>73.8</v>
      </c>
      <c r="J112">
        <f t="shared" ref="J112" si="188">I110+I111+I112</f>
        <v>109.8</v>
      </c>
      <c r="K112">
        <f t="shared" ref="K112" si="189">I101+I102+I103+I104+I105+I106+I107+I108+I109+I110+I111+I112</f>
        <v>539.80000000000007</v>
      </c>
      <c r="L112" s="2" t="s">
        <v>85</v>
      </c>
      <c r="M112" s="2">
        <v>4</v>
      </c>
      <c r="N112" s="5">
        <v>1821.58</v>
      </c>
      <c r="O112" s="5">
        <f t="shared" ref="O112" si="190">N110+N111+N112</f>
        <v>1821.58</v>
      </c>
      <c r="P112" s="11">
        <f>SUM(O101:O112)</f>
        <v>11882.95</v>
      </c>
      <c r="Q112">
        <v>352</v>
      </c>
      <c r="R112" s="2">
        <f t="shared" ref="R112" si="191">Q110+Q111+Q112</f>
        <v>352</v>
      </c>
      <c r="S112" s="10">
        <f>SUM(R101:R112)</f>
        <v>2128</v>
      </c>
      <c r="T112">
        <f t="shared" si="147"/>
        <v>73.8</v>
      </c>
      <c r="U112">
        <f t="shared" ref="U112" si="192">T110+T111+T112</f>
        <v>109.8</v>
      </c>
      <c r="V112">
        <f t="shared" ref="V112" si="193">T101+T102+T103+T104+T105+T106+T107+T108+T109+T110+T111+T112</f>
        <v>539.80000000000007</v>
      </c>
      <c r="W112" s="2" t="s">
        <v>85</v>
      </c>
    </row>
    <row r="113" spans="1:23" x14ac:dyDescent="0.25">
      <c r="A113" s="2"/>
      <c r="B113" s="2"/>
      <c r="C113" s="2"/>
      <c r="D113" s="2"/>
      <c r="E113" s="2"/>
      <c r="L113" s="2"/>
      <c r="M113" s="2"/>
      <c r="N113" s="2"/>
      <c r="O113" s="2"/>
      <c r="P113" s="2"/>
    </row>
    <row r="114" spans="1:23" ht="15.75" x14ac:dyDescent="0.25">
      <c r="A114" s="62" t="s">
        <v>0</v>
      </c>
      <c r="B114" s="63"/>
      <c r="C114" s="63"/>
      <c r="D114" s="63"/>
      <c r="E114" s="1"/>
      <c r="M114" s="22" t="s">
        <v>94</v>
      </c>
    </row>
    <row r="116" spans="1:23" ht="57" x14ac:dyDescent="0.25">
      <c r="A116" s="8" t="s">
        <v>95</v>
      </c>
      <c r="B116" s="8" t="s">
        <v>96</v>
      </c>
      <c r="C116" s="8" t="s">
        <v>86</v>
      </c>
      <c r="D116" s="8" t="s">
        <v>87</v>
      </c>
      <c r="E116" s="8" t="s">
        <v>89</v>
      </c>
      <c r="F116" s="8" t="s">
        <v>90</v>
      </c>
      <c r="G116" s="8" t="s">
        <v>91</v>
      </c>
      <c r="H116" s="8" t="s">
        <v>92</v>
      </c>
      <c r="I116" s="32" t="s">
        <v>184</v>
      </c>
      <c r="J116" s="8" t="s">
        <v>88</v>
      </c>
      <c r="K116" s="8" t="s">
        <v>93</v>
      </c>
      <c r="L116" s="8" t="s">
        <v>95</v>
      </c>
      <c r="M116" s="8" t="s">
        <v>96</v>
      </c>
      <c r="N116" s="8" t="s">
        <v>86</v>
      </c>
      <c r="O116" s="8" t="s">
        <v>87</v>
      </c>
      <c r="P116" s="8" t="s">
        <v>89</v>
      </c>
      <c r="Q116" s="8" t="s">
        <v>90</v>
      </c>
      <c r="R116" s="8" t="s">
        <v>91</v>
      </c>
      <c r="S116" s="8" t="s">
        <v>92</v>
      </c>
      <c r="T116" s="32" t="s">
        <v>184</v>
      </c>
      <c r="U116" s="8" t="s">
        <v>88</v>
      </c>
      <c r="V116" s="8" t="s">
        <v>93</v>
      </c>
      <c r="W116" s="7" t="s">
        <v>1</v>
      </c>
    </row>
    <row r="117" spans="1:23" x14ac:dyDescent="0.25">
      <c r="A117" s="2"/>
      <c r="B117" s="2"/>
      <c r="C117" s="2"/>
      <c r="D117" s="2"/>
      <c r="E117" s="2"/>
      <c r="L117" s="2"/>
      <c r="M117" s="2"/>
      <c r="N117" s="2"/>
      <c r="O117" s="2"/>
      <c r="P117" s="2"/>
    </row>
    <row r="118" spans="1:23" x14ac:dyDescent="0.25">
      <c r="A118" s="2"/>
      <c r="B118" s="2"/>
      <c r="C118" s="2"/>
      <c r="D118" s="2"/>
      <c r="E118" s="2"/>
      <c r="L118" s="2"/>
      <c r="M118" s="2"/>
      <c r="N118" s="2"/>
      <c r="O118" s="2"/>
      <c r="P118" s="2"/>
    </row>
    <row r="119" spans="1:23" x14ac:dyDescent="0.25">
      <c r="A119" s="64" t="s">
        <v>97</v>
      </c>
      <c r="B119" s="64"/>
      <c r="C119" s="64"/>
      <c r="D119" s="64"/>
      <c r="E119" s="64"/>
      <c r="F119" s="9"/>
      <c r="L119" s="2"/>
      <c r="M119" s="2"/>
      <c r="N119" s="2"/>
      <c r="O119" s="2"/>
      <c r="P119" s="2"/>
    </row>
    <row r="120" spans="1:23" x14ac:dyDescent="0.25">
      <c r="A120" s="2"/>
      <c r="B120" s="2"/>
      <c r="L120" s="2"/>
      <c r="M120" s="2"/>
      <c r="N120" s="2"/>
      <c r="O120" s="2"/>
      <c r="P120" s="2"/>
    </row>
    <row r="121" spans="1:23" ht="75" x14ac:dyDescent="0.25">
      <c r="A121" s="2" t="s">
        <v>98</v>
      </c>
      <c r="B121" s="4" t="s">
        <v>187</v>
      </c>
      <c r="C121" s="25" t="s">
        <v>217</v>
      </c>
      <c r="D121" s="12" t="s">
        <v>215</v>
      </c>
      <c r="E121" s="4" t="s">
        <v>189</v>
      </c>
      <c r="F121" s="4" t="s">
        <v>190</v>
      </c>
      <c r="G121" s="4" t="s">
        <v>180</v>
      </c>
      <c r="H121" s="4" t="s">
        <v>181</v>
      </c>
      <c r="I121" s="4" t="s">
        <v>182</v>
      </c>
      <c r="J121" s="4" t="s">
        <v>185</v>
      </c>
      <c r="K121" s="4" t="s">
        <v>188</v>
      </c>
      <c r="L121" s="4" t="s">
        <v>186</v>
      </c>
      <c r="M121" s="4" t="s">
        <v>216</v>
      </c>
      <c r="N121" s="4" t="s">
        <v>218</v>
      </c>
      <c r="O121" s="4" t="s">
        <v>219</v>
      </c>
      <c r="P121" s="4" t="s">
        <v>220</v>
      </c>
      <c r="Q121" s="4" t="s">
        <v>221</v>
      </c>
      <c r="R121" s="4" t="s">
        <v>222</v>
      </c>
      <c r="S121" s="4"/>
    </row>
    <row r="122" spans="1:23" x14ac:dyDescent="0.25">
      <c r="A122" s="2">
        <v>2017</v>
      </c>
      <c r="B122" s="40">
        <f>E16+P16</f>
        <v>12993.810000000001</v>
      </c>
      <c r="C122" s="25">
        <v>56</v>
      </c>
      <c r="D122" s="12">
        <v>695</v>
      </c>
      <c r="E122" s="42">
        <v>175.48</v>
      </c>
      <c r="F122" s="13">
        <f>(C122*E122)</f>
        <v>9826.8799999999992</v>
      </c>
      <c r="G122" s="40">
        <f>D122*L122</f>
        <v>4104.862704545455</v>
      </c>
      <c r="H122" s="13">
        <f>B122-F122</f>
        <v>3166.9300000000021</v>
      </c>
      <c r="I122" s="15">
        <f>F122/B122</f>
        <v>0.7562739489033623</v>
      </c>
      <c r="J122" s="41">
        <f>SUM(I9:I13)</f>
        <v>185</v>
      </c>
      <c r="K122" s="42">
        <f>H16+S16</f>
        <v>2200</v>
      </c>
      <c r="L122" s="33">
        <f t="shared" ref="L122:L123" si="194">B122/K122</f>
        <v>5.906277272727273</v>
      </c>
      <c r="M122" s="43">
        <f>(D122/K122)</f>
        <v>0.31590909090909092</v>
      </c>
      <c r="N122" s="2"/>
      <c r="O122" s="2"/>
      <c r="P122" s="2"/>
    </row>
    <row r="123" spans="1:23" x14ac:dyDescent="0.25">
      <c r="A123" s="2">
        <v>2018</v>
      </c>
      <c r="B123" s="40">
        <f>E28+P28</f>
        <v>14405.289999999997</v>
      </c>
      <c r="C123" s="25">
        <v>54</v>
      </c>
      <c r="D123" s="12">
        <v>632</v>
      </c>
      <c r="E123" s="42">
        <v>174.45</v>
      </c>
      <c r="F123" s="13">
        <f>(C123*E123)</f>
        <v>9420.2999999999993</v>
      </c>
      <c r="G123" s="40">
        <f>D123*L123</f>
        <v>3532.8456655025216</v>
      </c>
      <c r="H123" s="13">
        <f t="shared" ref="H123" si="195">B123-F123</f>
        <v>4984.989999999998</v>
      </c>
      <c r="I123" s="15">
        <f t="shared" ref="I123" si="196">F123/B123</f>
        <v>0.65394726520604596</v>
      </c>
      <c r="J123" s="41">
        <f>SUM(I21:I25)</f>
        <v>155.1</v>
      </c>
      <c r="K123" s="42">
        <f>H28+S28</f>
        <v>2577</v>
      </c>
      <c r="L123" s="33">
        <f t="shared" si="194"/>
        <v>5.5899456732634834</v>
      </c>
      <c r="M123" s="43">
        <f>(D123/K123)</f>
        <v>0.24524641055490881</v>
      </c>
      <c r="N123" s="2"/>
      <c r="O123" s="2"/>
      <c r="P123" s="2"/>
    </row>
    <row r="124" spans="1:23" x14ac:dyDescent="0.25">
      <c r="A124" s="2">
        <v>2019</v>
      </c>
      <c r="B124" s="5">
        <f>E40+P40</f>
        <v>13222.27</v>
      </c>
      <c r="C124" s="26">
        <v>53</v>
      </c>
      <c r="D124" s="1" t="s">
        <v>99</v>
      </c>
      <c r="E124" s="13">
        <v>205.81</v>
      </c>
      <c r="F124" s="13">
        <f t="shared" ref="F124:F128" si="197">(C124*E124)</f>
        <v>10907.93</v>
      </c>
      <c r="G124" s="1" t="s">
        <v>99</v>
      </c>
      <c r="H124" s="13">
        <f>B124-F124</f>
        <v>2314.34</v>
      </c>
      <c r="I124" s="15">
        <f>F124/B124</f>
        <v>0.82496651482687922</v>
      </c>
      <c r="J124" s="31">
        <f>SUM(I33:I37)</f>
        <v>149.89999999999998</v>
      </c>
      <c r="K124">
        <f>H40+S40</f>
        <v>2398</v>
      </c>
      <c r="L124" s="33">
        <f>B124/K124</f>
        <v>5.5138740617180986</v>
      </c>
      <c r="M124" s="44">
        <v>0.15</v>
      </c>
      <c r="N124" s="45">
        <f>K124*0.25</f>
        <v>599.5</v>
      </c>
      <c r="O124" s="5">
        <f>L124*N124</f>
        <v>3305.5675000000001</v>
      </c>
      <c r="P124" s="2"/>
      <c r="Q124" s="23"/>
    </row>
    <row r="125" spans="1:23" x14ac:dyDescent="0.25">
      <c r="A125" s="2">
        <v>2020</v>
      </c>
      <c r="B125" s="5">
        <f>E52+P52</f>
        <v>8762.1899999999987</v>
      </c>
      <c r="C125" s="26">
        <v>53</v>
      </c>
      <c r="D125" s="1" t="s">
        <v>99</v>
      </c>
      <c r="E125" s="13">
        <v>142.65</v>
      </c>
      <c r="F125" s="13">
        <f t="shared" si="197"/>
        <v>7560.4500000000007</v>
      </c>
      <c r="G125" s="1" t="s">
        <v>99</v>
      </c>
      <c r="H125" s="13">
        <f t="shared" ref="H125:H130" si="198">B125-F125</f>
        <v>1201.739999999998</v>
      </c>
      <c r="I125" s="15">
        <f t="shared" ref="I125:I129" si="199">F125/B125</f>
        <v>0.8628493561541124</v>
      </c>
      <c r="J125" s="31">
        <f>SUM(I45:I49)</f>
        <v>143.80000000000001</v>
      </c>
      <c r="K125">
        <f>H52+S52</f>
        <v>1612</v>
      </c>
      <c r="L125" s="33">
        <f t="shared" ref="L125:L130" si="200">B125/K125</f>
        <v>5.4356017369727043</v>
      </c>
      <c r="M125" s="44">
        <v>0.15</v>
      </c>
      <c r="N125" s="45">
        <f t="shared" ref="N125:N130" si="201">K125*0.25</f>
        <v>403</v>
      </c>
      <c r="O125" s="5">
        <f t="shared" ref="O125:O130" si="202">L125*N125</f>
        <v>2190.5474999999997</v>
      </c>
      <c r="P125" s="2"/>
      <c r="Q125" s="23"/>
    </row>
    <row r="126" spans="1:23" x14ac:dyDescent="0.25">
      <c r="A126" s="2">
        <v>2021</v>
      </c>
      <c r="B126" s="24">
        <f>E64+P64</f>
        <v>12558.810000000001</v>
      </c>
      <c r="C126" s="26">
        <v>53</v>
      </c>
      <c r="D126" s="1" t="s">
        <v>99</v>
      </c>
      <c r="E126" s="13">
        <v>199.85</v>
      </c>
      <c r="F126" s="27">
        <f t="shared" si="197"/>
        <v>10592.05</v>
      </c>
      <c r="G126" s="1" t="s">
        <v>99</v>
      </c>
      <c r="H126" s="13">
        <f t="shared" si="198"/>
        <v>1966.760000000002</v>
      </c>
      <c r="I126" s="15">
        <f t="shared" si="199"/>
        <v>0.84339599054368986</v>
      </c>
      <c r="J126" s="31">
        <f>SUM(I57:I61)</f>
        <v>140</v>
      </c>
      <c r="K126">
        <f>H64+S64</f>
        <v>2222</v>
      </c>
      <c r="L126" s="34">
        <f t="shared" si="200"/>
        <v>5.6520297029702977</v>
      </c>
      <c r="M126" s="44">
        <v>0.15</v>
      </c>
      <c r="N126" s="45">
        <f t="shared" si="201"/>
        <v>555.5</v>
      </c>
      <c r="O126" s="5">
        <f t="shared" si="202"/>
        <v>3139.7025000000003</v>
      </c>
      <c r="P126" s="2"/>
      <c r="Q126" s="23"/>
    </row>
    <row r="127" spans="1:23" x14ac:dyDescent="0.25">
      <c r="A127" s="2">
        <v>2022</v>
      </c>
      <c r="B127" s="16">
        <f>E76+P76</f>
        <v>10989.76</v>
      </c>
      <c r="C127" s="26">
        <v>50</v>
      </c>
      <c r="D127" s="1" t="s">
        <v>99</v>
      </c>
      <c r="E127" s="13">
        <v>211.8</v>
      </c>
      <c r="F127" s="14">
        <f t="shared" si="197"/>
        <v>10590</v>
      </c>
      <c r="G127" s="1" t="s">
        <v>99</v>
      </c>
      <c r="H127" s="29">
        <f t="shared" si="198"/>
        <v>399.76000000000022</v>
      </c>
      <c r="I127" s="30">
        <f t="shared" si="199"/>
        <v>0.96362431936639192</v>
      </c>
      <c r="J127" s="31">
        <f>SUM(I69:I73)</f>
        <v>137.1</v>
      </c>
      <c r="K127">
        <f>H76+S76</f>
        <v>2073</v>
      </c>
      <c r="L127" s="33">
        <f t="shared" si="200"/>
        <v>5.301379643029426</v>
      </c>
      <c r="M127" s="44">
        <v>0.15</v>
      </c>
      <c r="N127" s="45">
        <f t="shared" si="201"/>
        <v>518.25</v>
      </c>
      <c r="O127" s="5">
        <f t="shared" si="202"/>
        <v>2747.44</v>
      </c>
      <c r="P127" s="2"/>
      <c r="Q127" s="23"/>
    </row>
    <row r="128" spans="1:23" x14ac:dyDescent="0.25">
      <c r="A128" s="2">
        <v>2023</v>
      </c>
      <c r="B128" s="5">
        <f>E88+P88</f>
        <v>10183.89</v>
      </c>
      <c r="C128" s="26">
        <v>47</v>
      </c>
      <c r="D128" s="1" t="s">
        <v>99</v>
      </c>
      <c r="E128" s="13">
        <v>188.34</v>
      </c>
      <c r="F128" s="13">
        <f t="shared" si="197"/>
        <v>8851.98</v>
      </c>
      <c r="G128" s="1" t="s">
        <v>99</v>
      </c>
      <c r="H128" s="13">
        <f t="shared" si="198"/>
        <v>1331.9099999999999</v>
      </c>
      <c r="I128" s="15">
        <f t="shared" si="199"/>
        <v>0.86921402332507525</v>
      </c>
      <c r="J128" s="31">
        <f>SUM(I81:I85)</f>
        <v>147.5</v>
      </c>
      <c r="K128">
        <f>H88+S88</f>
        <v>1944</v>
      </c>
      <c r="L128" s="33">
        <f t="shared" si="200"/>
        <v>5.2386265432098762</v>
      </c>
      <c r="M128" s="44">
        <v>0.15</v>
      </c>
      <c r="N128" s="45">
        <f t="shared" si="201"/>
        <v>486</v>
      </c>
      <c r="O128" s="5">
        <f t="shared" si="202"/>
        <v>2545.9724999999999</v>
      </c>
      <c r="P128" s="2"/>
      <c r="Q128" s="23"/>
    </row>
    <row r="129" spans="1:19" ht="15.75" x14ac:dyDescent="0.25">
      <c r="A129" s="2">
        <v>2024</v>
      </c>
      <c r="B129" s="16">
        <f>E100+P100</f>
        <v>6000.51</v>
      </c>
      <c r="C129" s="26">
        <v>42</v>
      </c>
      <c r="D129" s="1" t="s">
        <v>99</v>
      </c>
      <c r="E129" s="13">
        <v>156.61000000000001</v>
      </c>
      <c r="F129" s="14">
        <f>(C129*E129)</f>
        <v>6577.6200000000008</v>
      </c>
      <c r="G129" s="1" t="s">
        <v>99</v>
      </c>
      <c r="H129" s="35">
        <f t="shared" si="198"/>
        <v>-577.11000000000058</v>
      </c>
      <c r="I129" s="36">
        <f t="shared" si="199"/>
        <v>1.0961768249698776</v>
      </c>
      <c r="J129" s="31">
        <f>SUM(I93:I97)</f>
        <v>197.89999999999998</v>
      </c>
      <c r="K129">
        <f>H100+S100</f>
        <v>1130</v>
      </c>
      <c r="L129" s="33">
        <f t="shared" si="200"/>
        <v>5.3101858407079652</v>
      </c>
      <c r="M129" s="44">
        <v>0.15</v>
      </c>
      <c r="N129" s="45">
        <f t="shared" si="201"/>
        <v>282.5</v>
      </c>
      <c r="O129" s="5">
        <f t="shared" si="202"/>
        <v>1500.1275000000001</v>
      </c>
      <c r="P129" s="2"/>
      <c r="Q129" s="23"/>
    </row>
    <row r="130" spans="1:19" x14ac:dyDescent="0.25">
      <c r="A130" s="2">
        <v>2025</v>
      </c>
      <c r="B130" s="16">
        <f>E112+P112</f>
        <v>12168.43</v>
      </c>
      <c r="C130" s="26">
        <v>36</v>
      </c>
      <c r="D130" s="1" t="s">
        <v>99</v>
      </c>
      <c r="E130" s="13">
        <v>391.76</v>
      </c>
      <c r="F130" s="14">
        <f>(C130*E130)</f>
        <v>14103.36</v>
      </c>
      <c r="G130" s="1" t="s">
        <v>99</v>
      </c>
      <c r="H130" s="14">
        <f t="shared" si="198"/>
        <v>-1934.9300000000003</v>
      </c>
      <c r="I130" s="37">
        <f>(F130/B130)</f>
        <v>1.1590122965740035</v>
      </c>
      <c r="J130" s="31">
        <f>SUM(I105:I109)</f>
        <v>274.90000000000003</v>
      </c>
      <c r="K130" s="28">
        <f>H112+S112</f>
        <v>2128</v>
      </c>
      <c r="L130" s="33">
        <f t="shared" si="200"/>
        <v>5.7182471804511277</v>
      </c>
      <c r="M130" s="44">
        <v>0.15</v>
      </c>
      <c r="N130" s="45">
        <f t="shared" si="201"/>
        <v>532</v>
      </c>
      <c r="O130" s="5">
        <f t="shared" si="202"/>
        <v>3042.1075000000001</v>
      </c>
      <c r="P130" s="16">
        <f xml:space="preserve"> -350*L130</f>
        <v>-2001.3865131578948</v>
      </c>
      <c r="Q130" s="13">
        <f>F130-O130+P130</f>
        <v>9059.8659868421055</v>
      </c>
      <c r="R130" s="13">
        <f>Q130/C130</f>
        <v>251.66294407894736</v>
      </c>
      <c r="S130" s="13"/>
    </row>
    <row r="131" spans="1:19" x14ac:dyDescent="0.25">
      <c r="A131" s="2"/>
      <c r="B131" s="2"/>
      <c r="C131" s="2"/>
      <c r="D131" s="2"/>
      <c r="E131" s="2"/>
      <c r="L131" s="2"/>
      <c r="M131" s="2"/>
      <c r="N131" s="2"/>
      <c r="O131" s="2"/>
      <c r="P131" s="2"/>
    </row>
    <row r="132" spans="1:19" s="47" customFormat="1" hidden="1" x14ac:dyDescent="0.25">
      <c r="A132" s="46"/>
      <c r="B132" s="46"/>
      <c r="C132" s="46"/>
      <c r="D132" s="46"/>
      <c r="E132" s="46"/>
      <c r="L132" s="46"/>
      <c r="M132" s="46"/>
      <c r="N132" s="46"/>
      <c r="O132" s="46"/>
      <c r="P132" s="46"/>
    </row>
    <row r="133" spans="1:19" hidden="1" x14ac:dyDescent="0.25">
      <c r="A133" s="2"/>
      <c r="B133" s="2"/>
      <c r="C133" s="2"/>
      <c r="D133" s="2"/>
      <c r="E133" s="2"/>
      <c r="L133" s="2"/>
      <c r="M133" s="2"/>
      <c r="N133" s="2"/>
      <c r="O133" s="2"/>
      <c r="P133" s="2"/>
    </row>
    <row r="134" spans="1:19" hidden="1" x14ac:dyDescent="0.25">
      <c r="A134" s="2"/>
      <c r="B134" s="2"/>
      <c r="C134" s="2"/>
      <c r="D134" s="2"/>
      <c r="E134" s="2"/>
      <c r="L134" s="2"/>
      <c r="M134" s="2"/>
      <c r="N134" s="2"/>
      <c r="O134" s="2"/>
      <c r="P134" s="2"/>
    </row>
    <row r="135" spans="1:19" hidden="1" x14ac:dyDescent="0.25">
      <c r="A135" s="64" t="s">
        <v>97</v>
      </c>
      <c r="B135" s="64"/>
      <c r="C135" s="64"/>
      <c r="D135" s="64"/>
      <c r="E135" s="64"/>
      <c r="F135" s="9"/>
      <c r="L135" s="2"/>
      <c r="M135" s="2"/>
      <c r="N135" s="2"/>
      <c r="O135" s="2"/>
      <c r="P135" s="2"/>
    </row>
    <row r="136" spans="1:19" hidden="1" x14ac:dyDescent="0.25">
      <c r="A136" s="2"/>
      <c r="B136" s="2"/>
      <c r="L136" s="2"/>
      <c r="M136" s="2"/>
      <c r="N136" s="2"/>
      <c r="O136" s="2"/>
      <c r="P136" s="2"/>
    </row>
    <row r="137" spans="1:19" ht="75" hidden="1" x14ac:dyDescent="0.25">
      <c r="A137" s="2" t="s">
        <v>98</v>
      </c>
      <c r="B137" s="4" t="s">
        <v>187</v>
      </c>
      <c r="C137" s="25" t="s">
        <v>217</v>
      </c>
      <c r="D137" s="12" t="s">
        <v>215</v>
      </c>
      <c r="E137" s="4" t="s">
        <v>189</v>
      </c>
      <c r="F137" s="4" t="s">
        <v>190</v>
      </c>
      <c r="G137" s="4" t="s">
        <v>180</v>
      </c>
      <c r="H137" s="4" t="s">
        <v>181</v>
      </c>
      <c r="I137" s="4" t="s">
        <v>182</v>
      </c>
      <c r="J137" s="4" t="s">
        <v>185</v>
      </c>
      <c r="K137" s="4" t="s">
        <v>188</v>
      </c>
      <c r="L137" s="4" t="s">
        <v>186</v>
      </c>
      <c r="M137" s="4" t="s">
        <v>216</v>
      </c>
      <c r="N137" s="4" t="s">
        <v>218</v>
      </c>
      <c r="O137" s="4" t="s">
        <v>219</v>
      </c>
      <c r="P137" s="4" t="s">
        <v>220</v>
      </c>
      <c r="Q137" s="4" t="s">
        <v>221</v>
      </c>
      <c r="R137" s="4" t="s">
        <v>222</v>
      </c>
      <c r="S137" s="4"/>
    </row>
    <row r="138" spans="1:19" hidden="1" x14ac:dyDescent="0.25">
      <c r="A138" s="2">
        <v>2017</v>
      </c>
      <c r="B138" s="40">
        <f>B122</f>
        <v>12993.810000000001</v>
      </c>
      <c r="C138" s="25">
        <v>56</v>
      </c>
      <c r="D138" s="12">
        <v>695</v>
      </c>
      <c r="E138" s="48">
        <v>175.48</v>
      </c>
      <c r="F138" s="13">
        <f>(C138*E138)</f>
        <v>9826.8799999999992</v>
      </c>
      <c r="G138" s="40">
        <f>D138*L138</f>
        <v>4104.862704545455</v>
      </c>
      <c r="H138" s="13">
        <f>B138-F138</f>
        <v>3166.9300000000021</v>
      </c>
      <c r="I138" s="15">
        <f>F138/B138</f>
        <v>0.7562739489033623</v>
      </c>
      <c r="J138" s="41">
        <f>J122</f>
        <v>185</v>
      </c>
      <c r="K138" s="42">
        <f>K122</f>
        <v>2200</v>
      </c>
      <c r="L138" s="33">
        <f t="shared" ref="L138:L139" si="203">B138/K138</f>
        <v>5.906277272727273</v>
      </c>
      <c r="M138" s="43">
        <f>(D138/K138)</f>
        <v>0.31590909090909092</v>
      </c>
      <c r="N138" s="2"/>
      <c r="O138" s="2"/>
      <c r="P138" s="2"/>
    </row>
    <row r="139" spans="1:19" hidden="1" x14ac:dyDescent="0.25">
      <c r="A139" s="2">
        <v>2018</v>
      </c>
      <c r="B139" s="40">
        <f t="shared" ref="B139:B146" si="204">B123</f>
        <v>14405.289999999997</v>
      </c>
      <c r="C139" s="25">
        <v>54</v>
      </c>
      <c r="D139" s="12">
        <v>632</v>
      </c>
      <c r="E139" s="48">
        <v>174.45</v>
      </c>
      <c r="F139" s="13">
        <f>(C139*E139)</f>
        <v>9420.2999999999993</v>
      </c>
      <c r="G139" s="40">
        <f>D139*L139</f>
        <v>3532.8456655025216</v>
      </c>
      <c r="H139" s="13">
        <f t="shared" ref="H139" si="205">B139-F139</f>
        <v>4984.989999999998</v>
      </c>
      <c r="I139" s="15">
        <f t="shared" ref="I139" si="206">F139/B139</f>
        <v>0.65394726520604596</v>
      </c>
      <c r="J139" s="41">
        <f t="shared" ref="J139:J146" si="207">J123</f>
        <v>155.1</v>
      </c>
      <c r="K139" s="42">
        <f t="shared" ref="K139:K146" si="208">K123</f>
        <v>2577</v>
      </c>
      <c r="L139" s="33">
        <f t="shared" si="203"/>
        <v>5.5899456732634834</v>
      </c>
      <c r="M139" s="43">
        <f>(D139/K139)</f>
        <v>0.24524641055490881</v>
      </c>
      <c r="N139" s="2"/>
      <c r="O139" s="2"/>
      <c r="P139" s="2"/>
    </row>
    <row r="140" spans="1:19" hidden="1" x14ac:dyDescent="0.25">
      <c r="A140" s="2">
        <v>2019</v>
      </c>
      <c r="B140" s="40">
        <f t="shared" si="204"/>
        <v>13222.27</v>
      </c>
      <c r="C140" s="26">
        <v>53</v>
      </c>
      <c r="D140" s="50" t="s">
        <v>99</v>
      </c>
      <c r="E140" s="49">
        <v>205.81</v>
      </c>
      <c r="F140" s="13">
        <f t="shared" ref="F140:F144" si="209">(C140*E140)</f>
        <v>10907.93</v>
      </c>
      <c r="G140" s="1" t="s">
        <v>99</v>
      </c>
      <c r="H140" s="13">
        <f>B140-F140</f>
        <v>2314.34</v>
      </c>
      <c r="I140" s="15">
        <f>F140/B140</f>
        <v>0.82496651482687922</v>
      </c>
      <c r="J140" s="41">
        <f t="shared" si="207"/>
        <v>149.89999999999998</v>
      </c>
      <c r="K140" s="42">
        <f t="shared" si="208"/>
        <v>2398</v>
      </c>
      <c r="L140" s="33">
        <f>B140/K140</f>
        <v>5.5138740617180986</v>
      </c>
      <c r="M140" s="44">
        <v>0.25</v>
      </c>
      <c r="N140" s="45">
        <f>K140*0.25</f>
        <v>599.5</v>
      </c>
      <c r="O140" s="5">
        <f>L140*N140</f>
        <v>3305.5675000000001</v>
      </c>
      <c r="P140" s="2"/>
      <c r="Q140" s="23"/>
    </row>
    <row r="141" spans="1:19" hidden="1" x14ac:dyDescent="0.25">
      <c r="A141" s="2">
        <v>2020</v>
      </c>
      <c r="B141" s="40">
        <f t="shared" si="204"/>
        <v>8762.1899999999987</v>
      </c>
      <c r="C141" s="26">
        <v>53</v>
      </c>
      <c r="D141" s="50" t="s">
        <v>99</v>
      </c>
      <c r="E141" s="49">
        <v>142.65</v>
      </c>
      <c r="F141" s="13">
        <f t="shared" si="209"/>
        <v>7560.4500000000007</v>
      </c>
      <c r="G141" s="1" t="s">
        <v>99</v>
      </c>
      <c r="H141" s="13">
        <f t="shared" ref="H141:H146" si="210">B141-F141</f>
        <v>1201.739999999998</v>
      </c>
      <c r="I141" s="15">
        <f t="shared" ref="I141:I145" si="211">F141/B141</f>
        <v>0.8628493561541124</v>
      </c>
      <c r="J141" s="41">
        <f t="shared" si="207"/>
        <v>143.80000000000001</v>
      </c>
      <c r="K141" s="42">
        <f t="shared" si="208"/>
        <v>1612</v>
      </c>
      <c r="L141" s="33">
        <f t="shared" ref="L141:L146" si="212">B141/K141</f>
        <v>5.4356017369727043</v>
      </c>
      <c r="M141" s="44">
        <v>0.25</v>
      </c>
      <c r="N141" s="45">
        <f t="shared" ref="N141:N146" si="213">K141*0.25</f>
        <v>403</v>
      </c>
      <c r="O141" s="5">
        <f t="shared" ref="O141:O146" si="214">L141*N141</f>
        <v>2190.5474999999997</v>
      </c>
      <c r="P141" s="2"/>
      <c r="Q141" s="23"/>
    </row>
    <row r="142" spans="1:19" hidden="1" x14ac:dyDescent="0.25">
      <c r="A142" s="2">
        <v>2021</v>
      </c>
      <c r="B142" s="40">
        <f t="shared" si="204"/>
        <v>12558.810000000001</v>
      </c>
      <c r="C142" s="26">
        <v>53</v>
      </c>
      <c r="D142" s="50" t="s">
        <v>99</v>
      </c>
      <c r="E142" s="49">
        <v>199.85</v>
      </c>
      <c r="F142" s="27">
        <f t="shared" si="209"/>
        <v>10592.05</v>
      </c>
      <c r="G142" s="1" t="s">
        <v>99</v>
      </c>
      <c r="H142" s="13">
        <f t="shared" si="210"/>
        <v>1966.760000000002</v>
      </c>
      <c r="I142" s="15">
        <f t="shared" si="211"/>
        <v>0.84339599054368986</v>
      </c>
      <c r="J142" s="41">
        <f t="shared" si="207"/>
        <v>140</v>
      </c>
      <c r="K142" s="42">
        <f t="shared" si="208"/>
        <v>2222</v>
      </c>
      <c r="L142" s="34">
        <f t="shared" si="212"/>
        <v>5.6520297029702977</v>
      </c>
      <c r="M142" s="44">
        <v>0.25</v>
      </c>
      <c r="N142" s="45">
        <f t="shared" si="213"/>
        <v>555.5</v>
      </c>
      <c r="O142" s="5">
        <f t="shared" si="214"/>
        <v>3139.7025000000003</v>
      </c>
      <c r="P142" s="2"/>
      <c r="Q142" s="23"/>
    </row>
    <row r="143" spans="1:19" hidden="1" x14ac:dyDescent="0.25">
      <c r="A143" s="2">
        <v>2022</v>
      </c>
      <c r="B143" s="40">
        <f t="shared" si="204"/>
        <v>10989.76</v>
      </c>
      <c r="C143" s="26">
        <v>50</v>
      </c>
      <c r="D143" s="50" t="s">
        <v>99</v>
      </c>
      <c r="E143" s="49">
        <v>211.8</v>
      </c>
      <c r="F143" s="14">
        <f t="shared" si="209"/>
        <v>10590</v>
      </c>
      <c r="G143" s="1" t="s">
        <v>99</v>
      </c>
      <c r="H143" s="29">
        <f t="shared" si="210"/>
        <v>399.76000000000022</v>
      </c>
      <c r="I143" s="30">
        <f t="shared" si="211"/>
        <v>0.96362431936639192</v>
      </c>
      <c r="J143" s="41">
        <f t="shared" si="207"/>
        <v>137.1</v>
      </c>
      <c r="K143" s="42">
        <f t="shared" si="208"/>
        <v>2073</v>
      </c>
      <c r="L143" s="33">
        <f t="shared" si="212"/>
        <v>5.301379643029426</v>
      </c>
      <c r="M143" s="44">
        <v>0.25</v>
      </c>
      <c r="N143" s="45">
        <f t="shared" si="213"/>
        <v>518.25</v>
      </c>
      <c r="O143" s="5">
        <f t="shared" si="214"/>
        <v>2747.44</v>
      </c>
      <c r="P143" s="2"/>
      <c r="Q143" s="23"/>
    </row>
    <row r="144" spans="1:19" hidden="1" x14ac:dyDescent="0.25">
      <c r="A144" s="2">
        <v>2023</v>
      </c>
      <c r="B144" s="40">
        <f t="shared" si="204"/>
        <v>10183.89</v>
      </c>
      <c r="C144" s="26">
        <v>47</v>
      </c>
      <c r="D144" s="50" t="s">
        <v>99</v>
      </c>
      <c r="E144" s="49">
        <v>188.34</v>
      </c>
      <c r="F144" s="13">
        <f t="shared" si="209"/>
        <v>8851.98</v>
      </c>
      <c r="G144" s="1" t="s">
        <v>99</v>
      </c>
      <c r="H144" s="13">
        <f t="shared" si="210"/>
        <v>1331.9099999999999</v>
      </c>
      <c r="I144" s="15">
        <f t="shared" si="211"/>
        <v>0.86921402332507525</v>
      </c>
      <c r="J144" s="41">
        <f t="shared" si="207"/>
        <v>147.5</v>
      </c>
      <c r="K144" s="42">
        <f t="shared" si="208"/>
        <v>1944</v>
      </c>
      <c r="L144" s="33">
        <f t="shared" si="212"/>
        <v>5.2386265432098762</v>
      </c>
      <c r="M144" s="44">
        <v>0.25</v>
      </c>
      <c r="N144" s="45">
        <f t="shared" si="213"/>
        <v>486</v>
      </c>
      <c r="O144" s="5">
        <f t="shared" si="214"/>
        <v>2545.9724999999999</v>
      </c>
      <c r="P144" s="2"/>
      <c r="Q144" s="23"/>
    </row>
    <row r="145" spans="1:19" ht="15.75" hidden="1" x14ac:dyDescent="0.25">
      <c r="A145" s="2">
        <v>2024</v>
      </c>
      <c r="B145" s="40">
        <f t="shared" si="204"/>
        <v>6000.51</v>
      </c>
      <c r="C145" s="26">
        <v>42</v>
      </c>
      <c r="D145" s="50" t="s">
        <v>99</v>
      </c>
      <c r="E145" s="49">
        <v>156.61000000000001</v>
      </c>
      <c r="F145" s="14">
        <f>(C145*E145)</f>
        <v>6577.6200000000008</v>
      </c>
      <c r="G145" s="1" t="s">
        <v>99</v>
      </c>
      <c r="H145" s="35">
        <f t="shared" si="210"/>
        <v>-577.11000000000058</v>
      </c>
      <c r="I145" s="36">
        <f t="shared" si="211"/>
        <v>1.0961768249698776</v>
      </c>
      <c r="J145" s="41">
        <f t="shared" si="207"/>
        <v>197.89999999999998</v>
      </c>
      <c r="K145" s="42">
        <f t="shared" si="208"/>
        <v>1130</v>
      </c>
      <c r="L145" s="33">
        <f t="shared" si="212"/>
        <v>5.3101858407079652</v>
      </c>
      <c r="M145" s="44">
        <v>0.25</v>
      </c>
      <c r="N145" s="45">
        <f t="shared" si="213"/>
        <v>282.5</v>
      </c>
      <c r="O145" s="5">
        <f t="shared" si="214"/>
        <v>1500.1275000000001</v>
      </c>
      <c r="P145" s="2"/>
      <c r="Q145" s="23"/>
    </row>
    <row r="146" spans="1:19" hidden="1" x14ac:dyDescent="0.25">
      <c r="A146" s="2">
        <v>2025</v>
      </c>
      <c r="B146" s="40">
        <f t="shared" si="204"/>
        <v>12168.43</v>
      </c>
      <c r="C146" s="26">
        <v>36</v>
      </c>
      <c r="D146" s="50" t="s">
        <v>99</v>
      </c>
      <c r="E146" s="49">
        <v>391.76</v>
      </c>
      <c r="F146" s="14">
        <f>(C146*E146)</f>
        <v>14103.36</v>
      </c>
      <c r="G146" s="1" t="s">
        <v>99</v>
      </c>
      <c r="H146" s="14">
        <f t="shared" si="210"/>
        <v>-1934.9300000000003</v>
      </c>
      <c r="I146" s="37">
        <f>(F146/B146)</f>
        <v>1.1590122965740035</v>
      </c>
      <c r="J146" s="41">
        <f t="shared" si="207"/>
        <v>274.90000000000003</v>
      </c>
      <c r="K146" s="42">
        <f t="shared" si="208"/>
        <v>2128</v>
      </c>
      <c r="L146" s="33">
        <f t="shared" si="212"/>
        <v>5.7182471804511277</v>
      </c>
      <c r="M146" s="44">
        <v>0.25</v>
      </c>
      <c r="N146" s="45">
        <f t="shared" si="213"/>
        <v>532</v>
      </c>
      <c r="O146" s="5">
        <f t="shared" si="214"/>
        <v>3042.1075000000001</v>
      </c>
      <c r="P146" s="16">
        <f xml:space="preserve"> -350*L146</f>
        <v>-2001.3865131578948</v>
      </c>
      <c r="Q146" s="13">
        <f>F146-O146+P146</f>
        <v>9059.8659868421055</v>
      </c>
      <c r="R146" s="13">
        <f>Q146/C146</f>
        <v>251.66294407894736</v>
      </c>
      <c r="S146" s="13"/>
    </row>
    <row r="147" spans="1:19" hidden="1" x14ac:dyDescent="0.25">
      <c r="A147" s="2"/>
      <c r="B147" s="2"/>
      <c r="C147" s="2"/>
      <c r="D147" s="2"/>
      <c r="E147" s="2"/>
      <c r="L147" s="2"/>
      <c r="M147" s="2"/>
      <c r="N147" s="2"/>
      <c r="O147" s="2"/>
      <c r="P147" s="2"/>
    </row>
    <row r="148" spans="1:19" hidden="1" x14ac:dyDescent="0.25">
      <c r="A148" s="2"/>
      <c r="B148" s="2"/>
      <c r="C148" s="2"/>
      <c r="D148" s="2"/>
      <c r="E148" s="2"/>
      <c r="L148" s="2"/>
      <c r="M148" s="2"/>
      <c r="N148" s="2"/>
      <c r="O148" s="2"/>
      <c r="P148" s="2"/>
    </row>
    <row r="149" spans="1:19" s="59" customFormat="1" x14ac:dyDescent="0.25"/>
    <row r="151" spans="1:19" x14ac:dyDescent="0.25">
      <c r="A151" s="64" t="s">
        <v>97</v>
      </c>
      <c r="B151" s="64"/>
      <c r="C151" s="64"/>
      <c r="D151" s="64"/>
      <c r="E151" s="64"/>
      <c r="F151" s="9"/>
      <c r="L151" s="2"/>
      <c r="M151" s="2"/>
      <c r="N151" s="2"/>
      <c r="O151" s="2"/>
      <c r="P151" s="2"/>
    </row>
    <row r="153" spans="1:19" ht="71.25" customHeight="1" x14ac:dyDescent="0.25">
      <c r="A153" s="2" t="s">
        <v>98</v>
      </c>
      <c r="B153" s="4" t="s">
        <v>187</v>
      </c>
      <c r="C153" s="25" t="s">
        <v>217</v>
      </c>
      <c r="D153" s="4" t="s">
        <v>189</v>
      </c>
      <c r="E153" s="4" t="s">
        <v>190</v>
      </c>
      <c r="F153" s="54" t="s">
        <v>181</v>
      </c>
      <c r="G153" s="54" t="s">
        <v>185</v>
      </c>
    </row>
    <row r="154" spans="1:19" x14ac:dyDescent="0.25">
      <c r="A154" s="2">
        <v>2017</v>
      </c>
      <c r="B154" s="13">
        <v>12993.81</v>
      </c>
      <c r="C154" s="25">
        <v>56</v>
      </c>
      <c r="D154" s="42">
        <v>175.48</v>
      </c>
      <c r="E154" s="13">
        <v>9826.8799999999992</v>
      </c>
      <c r="F154">
        <v>3166.9300000000021</v>
      </c>
      <c r="G154" s="61">
        <v>185</v>
      </c>
    </row>
    <row r="155" spans="1:19" x14ac:dyDescent="0.25">
      <c r="A155" s="2">
        <v>2018</v>
      </c>
      <c r="B155" s="13">
        <v>14405.29</v>
      </c>
      <c r="C155" s="25">
        <v>54</v>
      </c>
      <c r="D155" s="42">
        <v>174.45</v>
      </c>
      <c r="E155" s="13">
        <v>9420.2999999999993</v>
      </c>
      <c r="F155">
        <v>4984.989999999998</v>
      </c>
      <c r="G155" s="61">
        <v>155.1</v>
      </c>
    </row>
    <row r="156" spans="1:19" x14ac:dyDescent="0.25">
      <c r="A156" s="2">
        <v>2019</v>
      </c>
      <c r="B156" s="13">
        <v>13222.27</v>
      </c>
      <c r="C156" s="26">
        <v>53</v>
      </c>
      <c r="D156" s="13">
        <v>205.81</v>
      </c>
      <c r="E156" s="13">
        <v>10907.93</v>
      </c>
      <c r="F156">
        <v>2314.34</v>
      </c>
      <c r="G156" s="61">
        <v>149.89999999999998</v>
      </c>
    </row>
    <row r="157" spans="1:19" x14ac:dyDescent="0.25">
      <c r="A157" s="2">
        <v>2020</v>
      </c>
      <c r="B157" s="13">
        <v>8762.19</v>
      </c>
      <c r="C157" s="26">
        <v>53</v>
      </c>
      <c r="D157" s="13">
        <v>142.65</v>
      </c>
      <c r="E157" s="13">
        <v>7560.4500000000007</v>
      </c>
      <c r="F157">
        <v>1201.739999999998</v>
      </c>
      <c r="G157" s="61">
        <v>143.80000000000001</v>
      </c>
    </row>
    <row r="158" spans="1:19" x14ac:dyDescent="0.25">
      <c r="A158" s="2">
        <v>2021</v>
      </c>
      <c r="B158" s="13">
        <v>12558.81</v>
      </c>
      <c r="C158" s="26">
        <v>53</v>
      </c>
      <c r="D158" s="13">
        <v>199.85</v>
      </c>
      <c r="E158" s="13">
        <v>10592.05</v>
      </c>
      <c r="F158">
        <v>1966.760000000002</v>
      </c>
      <c r="G158" s="61">
        <v>140</v>
      </c>
    </row>
    <row r="159" spans="1:19" x14ac:dyDescent="0.25">
      <c r="A159" s="2">
        <v>2022</v>
      </c>
      <c r="B159" s="14">
        <v>10989.76</v>
      </c>
      <c r="C159" s="26">
        <v>50</v>
      </c>
      <c r="D159" s="13">
        <v>211.8</v>
      </c>
      <c r="E159" s="13">
        <v>10590</v>
      </c>
      <c r="F159" s="60">
        <v>399.76000000000022</v>
      </c>
      <c r="G159" s="61">
        <v>137.1</v>
      </c>
    </row>
    <row r="160" spans="1:19" x14ac:dyDescent="0.25">
      <c r="A160" s="2">
        <v>2023</v>
      </c>
      <c r="B160" s="13">
        <v>10183.89</v>
      </c>
      <c r="C160" s="26">
        <v>47</v>
      </c>
      <c r="D160" s="13">
        <v>188.34</v>
      </c>
      <c r="E160" s="13">
        <v>8851.98</v>
      </c>
      <c r="F160">
        <v>1331.9099999999999</v>
      </c>
      <c r="G160" s="61">
        <v>147.5</v>
      </c>
    </row>
    <row r="161" spans="1:7" x14ac:dyDescent="0.25">
      <c r="A161" s="2">
        <v>2024</v>
      </c>
      <c r="B161" s="14">
        <v>6000.51</v>
      </c>
      <c r="C161" s="26">
        <v>42</v>
      </c>
      <c r="D161" s="13">
        <v>156.61000000000001</v>
      </c>
      <c r="E161" s="13">
        <v>6577.6200000000008</v>
      </c>
      <c r="F161" s="60">
        <v>-577.11000000000058</v>
      </c>
      <c r="G161" s="61">
        <v>197.89999999999998</v>
      </c>
    </row>
    <row r="162" spans="1:7" x14ac:dyDescent="0.25">
      <c r="A162" s="2">
        <v>2025</v>
      </c>
      <c r="B162" s="14">
        <v>12168.43</v>
      </c>
      <c r="C162" s="26">
        <v>36</v>
      </c>
      <c r="D162" s="13">
        <v>391.76</v>
      </c>
      <c r="E162" s="13">
        <v>14103.36</v>
      </c>
      <c r="F162" s="60">
        <v>-1934.9300000000003</v>
      </c>
      <c r="G162" s="61">
        <v>274.90000000000003</v>
      </c>
    </row>
    <row r="163" spans="1:7" x14ac:dyDescent="0.25">
      <c r="E163" s="13"/>
    </row>
    <row r="164" spans="1:7" x14ac:dyDescent="0.25">
      <c r="E164" s="13"/>
    </row>
  </sheetData>
  <sortState xmlns:xlrd2="http://schemas.microsoft.com/office/spreadsheetml/2017/richdata2" ref="O124:O129">
    <sortCondition descending="1" ref="O124:O129"/>
  </sortState>
  <mergeCells count="5">
    <mergeCell ref="A1:D1"/>
    <mergeCell ref="A119:E119"/>
    <mergeCell ref="A114:D114"/>
    <mergeCell ref="A135:E135"/>
    <mergeCell ref="A151:E151"/>
  </mergeCells>
  <phoneticPr fontId="2" type="noConversion"/>
  <pageMargins left="0.23622047244094491" right="0.23622047244094491" top="0.35433070866141736" bottom="0.35433070866141736" header="0.31496062992125984" footer="0.31496062992125984"/>
  <pageSetup paperSize="9" scale="75" orientation="landscape" r:id="rId1"/>
  <ignoredErrors>
    <ignoredError sqref="J122:J130" formulaRange="1"/>
    <ignoredError sqref="L130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6973E-A16C-453E-8955-0E8297791D84}">
  <dimension ref="B2:H7"/>
  <sheetViews>
    <sheetView workbookViewId="0">
      <selection activeCell="I11" sqref="I11"/>
    </sheetView>
  </sheetViews>
  <sheetFormatPr baseColWidth="10" defaultRowHeight="15" x14ac:dyDescent="0.25"/>
  <cols>
    <col min="2" max="2" width="15.85546875" customWidth="1"/>
    <col min="3" max="3" width="18" style="1" customWidth="1"/>
    <col min="6" max="6" width="13.7109375" customWidth="1"/>
    <col min="7" max="7" width="12.7109375" customWidth="1"/>
    <col min="8" max="8" width="15.42578125" customWidth="1"/>
  </cols>
  <sheetData>
    <row r="2" spans="2:8" ht="41.25" customHeight="1" x14ac:dyDescent="0.25">
      <c r="B2" s="9" t="s">
        <v>223</v>
      </c>
      <c r="C2" s="9" t="s">
        <v>224</v>
      </c>
      <c r="D2" s="9"/>
      <c r="E2" s="56" t="s">
        <v>230</v>
      </c>
      <c r="F2" s="57" t="s">
        <v>231</v>
      </c>
      <c r="G2" s="57" t="s">
        <v>232</v>
      </c>
      <c r="H2" s="57" t="s">
        <v>233</v>
      </c>
    </row>
    <row r="3" spans="2:8" ht="24" customHeight="1" x14ac:dyDescent="0.25">
      <c r="B3" s="52" t="s">
        <v>225</v>
      </c>
      <c r="C3" s="53">
        <v>84.7</v>
      </c>
      <c r="E3" s="9">
        <v>2025</v>
      </c>
      <c r="F3" s="55">
        <v>391.76</v>
      </c>
      <c r="G3" s="55">
        <v>287.31</v>
      </c>
      <c r="H3" s="55">
        <v>104.45</v>
      </c>
    </row>
    <row r="4" spans="2:8" ht="24" customHeight="1" x14ac:dyDescent="0.25">
      <c r="B4" s="52" t="s">
        <v>226</v>
      </c>
      <c r="C4" s="53">
        <v>1</v>
      </c>
      <c r="E4" s="9">
        <v>2024</v>
      </c>
      <c r="F4" s="55">
        <v>156.61000000000001</v>
      </c>
      <c r="G4" s="55">
        <v>121.44</v>
      </c>
      <c r="H4" s="55">
        <v>35.17</v>
      </c>
    </row>
    <row r="5" spans="2:8" ht="24" customHeight="1" x14ac:dyDescent="0.25">
      <c r="B5" s="52" t="s">
        <v>227</v>
      </c>
      <c r="C5" s="53">
        <v>90.9</v>
      </c>
      <c r="E5" s="9">
        <v>2022</v>
      </c>
      <c r="F5" s="55">
        <v>211.8</v>
      </c>
      <c r="G5" s="55">
        <v>186.82</v>
      </c>
      <c r="H5" s="55">
        <v>24.98</v>
      </c>
    </row>
    <row r="6" spans="2:8" ht="23.25" customHeight="1" x14ac:dyDescent="0.25">
      <c r="B6" s="52" t="s">
        <v>228</v>
      </c>
      <c r="C6" s="53">
        <v>15.5</v>
      </c>
      <c r="E6" s="9"/>
      <c r="F6" s="55"/>
      <c r="G6" s="55"/>
      <c r="H6" s="55"/>
    </row>
    <row r="7" spans="2:8" ht="24" customHeight="1" x14ac:dyDescent="0.25">
      <c r="B7" s="52" t="s">
        <v>229</v>
      </c>
      <c r="C7" s="53">
        <v>82.8</v>
      </c>
      <c r="E7" s="57" t="s">
        <v>191</v>
      </c>
      <c r="F7" s="55"/>
      <c r="G7" s="55"/>
      <c r="H7" s="58">
        <f>SUM(H3:H6)</f>
        <v>164.6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0E2E8-FB48-460B-8F1F-CF947E3168E3}">
  <dimension ref="A1:H86"/>
  <sheetViews>
    <sheetView topLeftCell="A53" workbookViewId="0">
      <selection activeCell="H81" sqref="H81"/>
    </sheetView>
  </sheetViews>
  <sheetFormatPr baseColWidth="10" defaultRowHeight="15" x14ac:dyDescent="0.25"/>
  <cols>
    <col min="1" max="1" width="19.7109375" customWidth="1"/>
  </cols>
  <sheetData>
    <row r="1" spans="1:8" x14ac:dyDescent="0.25">
      <c r="A1" t="s">
        <v>100</v>
      </c>
      <c r="B1" s="2" t="s">
        <v>179</v>
      </c>
    </row>
    <row r="2" spans="1:8" x14ac:dyDescent="0.25">
      <c r="B2" s="2">
        <v>2019</v>
      </c>
      <c r="C2" s="2">
        <v>2020</v>
      </c>
      <c r="D2" s="2">
        <v>2021</v>
      </c>
      <c r="E2" s="2">
        <v>2022</v>
      </c>
      <c r="F2" s="2">
        <v>2023</v>
      </c>
      <c r="G2" s="2">
        <v>2024</v>
      </c>
      <c r="H2" s="2">
        <v>2025</v>
      </c>
    </row>
    <row r="3" spans="1:8" x14ac:dyDescent="0.25">
      <c r="A3" t="s">
        <v>178</v>
      </c>
      <c r="B3" s="10">
        <v>1</v>
      </c>
      <c r="C3" s="10">
        <v>1</v>
      </c>
      <c r="D3" s="10">
        <v>1</v>
      </c>
      <c r="E3" s="10">
        <v>1</v>
      </c>
      <c r="F3" s="10">
        <v>1</v>
      </c>
      <c r="G3" s="10">
        <v>1</v>
      </c>
      <c r="H3" s="10">
        <v>1</v>
      </c>
    </row>
    <row r="4" spans="1:8" x14ac:dyDescent="0.25">
      <c r="A4" t="s">
        <v>101</v>
      </c>
      <c r="B4" s="10">
        <v>1</v>
      </c>
      <c r="C4" s="10">
        <v>1</v>
      </c>
      <c r="D4" s="10">
        <v>1</v>
      </c>
      <c r="E4" s="10">
        <v>1</v>
      </c>
      <c r="F4" s="10"/>
      <c r="G4" s="10"/>
      <c r="H4" s="10"/>
    </row>
    <row r="5" spans="1:8" x14ac:dyDescent="0.25">
      <c r="A5" t="s">
        <v>102</v>
      </c>
      <c r="B5" s="10">
        <v>1</v>
      </c>
      <c r="C5" s="10">
        <v>1</v>
      </c>
      <c r="D5" s="10">
        <v>1</v>
      </c>
      <c r="E5" s="10">
        <v>1</v>
      </c>
      <c r="F5" s="10"/>
      <c r="G5" s="10"/>
      <c r="H5" s="10"/>
    </row>
    <row r="6" spans="1:8" x14ac:dyDescent="0.25">
      <c r="A6" t="s">
        <v>103</v>
      </c>
      <c r="B6" s="10">
        <v>1</v>
      </c>
      <c r="C6" s="10">
        <v>1</v>
      </c>
      <c r="D6" s="10">
        <v>1</v>
      </c>
      <c r="E6" s="10">
        <v>1</v>
      </c>
      <c r="F6" s="10"/>
      <c r="G6" s="10"/>
      <c r="H6" s="10"/>
    </row>
    <row r="7" spans="1:8" x14ac:dyDescent="0.25">
      <c r="A7" t="s">
        <v>104</v>
      </c>
      <c r="B7" s="10">
        <v>1</v>
      </c>
      <c r="C7" s="10">
        <v>1</v>
      </c>
      <c r="D7" s="10">
        <v>1</v>
      </c>
      <c r="E7" s="10">
        <v>1</v>
      </c>
      <c r="F7" s="10">
        <v>1</v>
      </c>
      <c r="G7" s="10">
        <v>1</v>
      </c>
      <c r="H7" s="10">
        <v>1</v>
      </c>
    </row>
    <row r="8" spans="1:8" x14ac:dyDescent="0.25">
      <c r="A8" t="s">
        <v>105</v>
      </c>
      <c r="B8" s="10"/>
      <c r="C8" s="10"/>
      <c r="D8" s="10"/>
      <c r="E8" s="10"/>
      <c r="F8" s="10"/>
      <c r="G8" s="10"/>
      <c r="H8" s="10"/>
    </row>
    <row r="9" spans="1:8" x14ac:dyDescent="0.25">
      <c r="A9" t="s">
        <v>106</v>
      </c>
      <c r="B9" s="10">
        <v>1</v>
      </c>
      <c r="C9" s="10">
        <v>1</v>
      </c>
      <c r="D9" s="10">
        <v>1</v>
      </c>
      <c r="E9" s="10">
        <v>1</v>
      </c>
      <c r="F9" s="10"/>
      <c r="G9" s="10"/>
      <c r="H9" s="10"/>
    </row>
    <row r="10" spans="1:8" x14ac:dyDescent="0.25">
      <c r="A10" t="s">
        <v>107</v>
      </c>
      <c r="B10" s="10">
        <v>1</v>
      </c>
      <c r="C10" s="10">
        <v>1</v>
      </c>
      <c r="D10" s="10">
        <v>1</v>
      </c>
      <c r="E10" s="10">
        <v>1</v>
      </c>
      <c r="F10" s="10">
        <v>1</v>
      </c>
      <c r="G10" s="10">
        <v>1</v>
      </c>
      <c r="H10" s="10"/>
    </row>
    <row r="11" spans="1:8" x14ac:dyDescent="0.25">
      <c r="A11" t="s">
        <v>108</v>
      </c>
      <c r="B11" s="10">
        <v>1</v>
      </c>
      <c r="C11" s="10">
        <v>1</v>
      </c>
      <c r="D11" s="10">
        <v>1</v>
      </c>
      <c r="E11" s="10">
        <v>1</v>
      </c>
      <c r="F11" s="10"/>
      <c r="G11" s="10"/>
      <c r="H11" s="10"/>
    </row>
    <row r="12" spans="1:8" x14ac:dyDescent="0.25">
      <c r="A12" t="s">
        <v>109</v>
      </c>
      <c r="B12" s="10">
        <v>1</v>
      </c>
      <c r="C12" s="10">
        <v>1</v>
      </c>
      <c r="D12" s="10">
        <v>1</v>
      </c>
      <c r="E12" s="10">
        <v>1</v>
      </c>
      <c r="F12" s="10">
        <v>1</v>
      </c>
      <c r="G12" s="10">
        <v>1</v>
      </c>
      <c r="H12" s="10">
        <v>1</v>
      </c>
    </row>
    <row r="13" spans="1:8" x14ac:dyDescent="0.25">
      <c r="A13" t="s">
        <v>110</v>
      </c>
      <c r="B13" s="10"/>
      <c r="C13" s="10"/>
      <c r="D13" s="10"/>
      <c r="E13" s="10"/>
      <c r="F13" s="10"/>
      <c r="G13" s="10"/>
      <c r="H13" s="10"/>
    </row>
    <row r="14" spans="1:8" x14ac:dyDescent="0.25">
      <c r="A14" t="s">
        <v>111</v>
      </c>
      <c r="B14" s="10">
        <v>1</v>
      </c>
      <c r="C14" s="10">
        <v>1</v>
      </c>
      <c r="D14" s="10">
        <v>1</v>
      </c>
      <c r="E14" s="10"/>
      <c r="F14" s="10"/>
      <c r="G14" s="10"/>
      <c r="H14" s="10"/>
    </row>
    <row r="15" spans="1:8" x14ac:dyDescent="0.25">
      <c r="A15" t="s">
        <v>112</v>
      </c>
      <c r="B15" s="10">
        <v>1</v>
      </c>
      <c r="C15" s="10">
        <v>1</v>
      </c>
      <c r="D15" s="10">
        <v>1</v>
      </c>
      <c r="E15" s="10">
        <v>1</v>
      </c>
      <c r="F15" s="10">
        <v>1</v>
      </c>
      <c r="G15" s="10">
        <v>1</v>
      </c>
      <c r="H15" s="10">
        <v>1</v>
      </c>
    </row>
    <row r="16" spans="1:8" x14ac:dyDescent="0.25">
      <c r="A16" t="s">
        <v>113</v>
      </c>
      <c r="B16" s="10">
        <v>1</v>
      </c>
      <c r="C16" s="10">
        <v>1</v>
      </c>
      <c r="D16" s="10">
        <v>1</v>
      </c>
      <c r="E16" s="10">
        <v>1</v>
      </c>
      <c r="F16" s="10">
        <v>1</v>
      </c>
      <c r="G16" s="10">
        <v>1</v>
      </c>
      <c r="H16" s="10">
        <v>1</v>
      </c>
    </row>
    <row r="17" spans="1:8" x14ac:dyDescent="0.25">
      <c r="A17" t="s">
        <v>114</v>
      </c>
      <c r="B17" s="10">
        <v>1</v>
      </c>
      <c r="C17" s="10">
        <v>1</v>
      </c>
      <c r="D17" s="10">
        <v>1</v>
      </c>
      <c r="E17" s="10">
        <v>1</v>
      </c>
      <c r="F17" s="10">
        <v>1</v>
      </c>
      <c r="G17" s="10">
        <v>1</v>
      </c>
      <c r="H17" s="10">
        <v>1</v>
      </c>
    </row>
    <row r="18" spans="1:8" x14ac:dyDescent="0.25">
      <c r="A18" t="s">
        <v>115</v>
      </c>
      <c r="B18" s="10"/>
      <c r="C18" s="10"/>
      <c r="D18" s="10"/>
      <c r="E18" s="10"/>
      <c r="F18" s="10"/>
      <c r="G18" s="10"/>
      <c r="H18" s="10"/>
    </row>
    <row r="19" spans="1:8" x14ac:dyDescent="0.25">
      <c r="A19" t="s">
        <v>116</v>
      </c>
      <c r="B19" s="10"/>
      <c r="C19" s="10"/>
      <c r="D19" s="10"/>
      <c r="E19" s="10"/>
      <c r="F19" s="10"/>
      <c r="G19" s="10"/>
      <c r="H19" s="10"/>
    </row>
    <row r="20" spans="1:8" x14ac:dyDescent="0.25">
      <c r="A20" t="s">
        <v>117</v>
      </c>
      <c r="B20" s="10"/>
      <c r="C20" s="10"/>
      <c r="D20" s="10"/>
      <c r="E20" s="10"/>
      <c r="F20" s="10"/>
      <c r="G20" s="10"/>
      <c r="H20" s="10"/>
    </row>
    <row r="21" spans="1:8" x14ac:dyDescent="0.25">
      <c r="A21" t="s">
        <v>118</v>
      </c>
      <c r="B21" s="10"/>
      <c r="C21" s="10"/>
      <c r="D21" s="10"/>
      <c r="E21" s="10"/>
      <c r="F21" s="10"/>
      <c r="G21" s="10"/>
      <c r="H21" s="10"/>
    </row>
    <row r="22" spans="1:8" x14ac:dyDescent="0.25">
      <c r="A22" t="s">
        <v>119</v>
      </c>
      <c r="B22" s="10">
        <v>1</v>
      </c>
      <c r="C22" s="10">
        <v>1</v>
      </c>
      <c r="D22" s="10">
        <v>1</v>
      </c>
      <c r="E22" s="10">
        <v>1</v>
      </c>
      <c r="F22" s="10"/>
      <c r="G22" s="10"/>
      <c r="H22" s="10"/>
    </row>
    <row r="23" spans="1:8" x14ac:dyDescent="0.25">
      <c r="A23" t="s">
        <v>183</v>
      </c>
      <c r="B23" s="10">
        <f>SUM(B3:B22)</f>
        <v>14</v>
      </c>
      <c r="C23" s="10">
        <f t="shared" ref="C23:H23" si="0">SUM(C3:C22)</f>
        <v>14</v>
      </c>
      <c r="D23" s="10">
        <f t="shared" si="0"/>
        <v>14</v>
      </c>
      <c r="E23" s="10">
        <f t="shared" si="0"/>
        <v>13</v>
      </c>
      <c r="F23" s="10">
        <f t="shared" si="0"/>
        <v>7</v>
      </c>
      <c r="G23" s="10">
        <f t="shared" si="0"/>
        <v>7</v>
      </c>
      <c r="H23" s="10">
        <f t="shared" si="0"/>
        <v>6</v>
      </c>
    </row>
    <row r="24" spans="1:8" x14ac:dyDescent="0.25">
      <c r="B24" s="2">
        <v>2019</v>
      </c>
      <c r="C24" s="2">
        <v>2020</v>
      </c>
      <c r="D24" s="2">
        <v>2021</v>
      </c>
      <c r="E24" s="2">
        <v>2022</v>
      </c>
      <c r="F24" s="2">
        <v>2023</v>
      </c>
      <c r="G24" s="2">
        <v>2024</v>
      </c>
      <c r="H24" s="2">
        <v>2025</v>
      </c>
    </row>
    <row r="25" spans="1:8" x14ac:dyDescent="0.25">
      <c r="B25" s="10"/>
      <c r="C25" s="10"/>
      <c r="D25" s="10"/>
      <c r="E25" s="10"/>
      <c r="F25" s="10"/>
      <c r="G25" s="10"/>
      <c r="H25" s="10"/>
    </row>
    <row r="26" spans="1:8" x14ac:dyDescent="0.25">
      <c r="B26" s="2">
        <v>2019</v>
      </c>
      <c r="C26" s="2">
        <v>2020</v>
      </c>
      <c r="D26" s="2">
        <v>2021</v>
      </c>
      <c r="E26" s="2">
        <v>2022</v>
      </c>
      <c r="F26" s="2">
        <v>2023</v>
      </c>
      <c r="G26" s="2">
        <v>2024</v>
      </c>
      <c r="H26" s="2">
        <v>2025</v>
      </c>
    </row>
    <row r="27" spans="1:8" x14ac:dyDescent="0.25">
      <c r="A27" t="s">
        <v>120</v>
      </c>
      <c r="B27" s="10">
        <v>1</v>
      </c>
      <c r="C27" s="10">
        <v>1</v>
      </c>
      <c r="D27" s="10">
        <v>1</v>
      </c>
      <c r="E27" s="10">
        <v>1</v>
      </c>
      <c r="F27" s="10">
        <v>1</v>
      </c>
      <c r="G27" s="10">
        <v>1</v>
      </c>
      <c r="H27" s="10">
        <v>1</v>
      </c>
    </row>
    <row r="28" spans="1:8" x14ac:dyDescent="0.25">
      <c r="A28" t="s">
        <v>121</v>
      </c>
      <c r="B28" s="10">
        <v>1</v>
      </c>
      <c r="C28" s="10">
        <v>1</v>
      </c>
      <c r="D28" s="10">
        <v>1</v>
      </c>
      <c r="E28" s="10">
        <v>1</v>
      </c>
      <c r="F28" s="10">
        <v>1</v>
      </c>
      <c r="G28" s="10">
        <v>1</v>
      </c>
      <c r="H28" s="10">
        <v>1</v>
      </c>
    </row>
    <row r="29" spans="1:8" x14ac:dyDescent="0.25">
      <c r="A29" t="s">
        <v>122</v>
      </c>
      <c r="B29" s="10">
        <v>1</v>
      </c>
      <c r="C29" s="10">
        <v>1</v>
      </c>
      <c r="D29" s="10">
        <v>1</v>
      </c>
      <c r="E29" s="10"/>
      <c r="F29" s="10"/>
      <c r="G29" s="10"/>
      <c r="H29" s="10"/>
    </row>
    <row r="30" spans="1:8" x14ac:dyDescent="0.25">
      <c r="A30" t="s">
        <v>123</v>
      </c>
      <c r="B30" s="10">
        <v>1</v>
      </c>
      <c r="C30" s="10">
        <v>1</v>
      </c>
      <c r="D30" s="10">
        <v>1</v>
      </c>
      <c r="E30" s="10">
        <v>1</v>
      </c>
      <c r="F30" s="10">
        <v>1</v>
      </c>
      <c r="G30" s="10">
        <v>1</v>
      </c>
      <c r="H30" s="10">
        <v>1</v>
      </c>
    </row>
    <row r="31" spans="1:8" x14ac:dyDescent="0.25">
      <c r="A31" t="s">
        <v>124</v>
      </c>
      <c r="B31" s="10">
        <v>1</v>
      </c>
      <c r="C31" s="10">
        <v>1</v>
      </c>
      <c r="D31" s="10">
        <v>1</v>
      </c>
      <c r="E31" s="10">
        <v>1</v>
      </c>
      <c r="F31" s="10">
        <v>1</v>
      </c>
      <c r="G31" s="10">
        <v>1</v>
      </c>
      <c r="H31" s="10">
        <v>1</v>
      </c>
    </row>
    <row r="32" spans="1:8" x14ac:dyDescent="0.25">
      <c r="A32" t="s">
        <v>125</v>
      </c>
      <c r="B32" s="10">
        <v>1</v>
      </c>
      <c r="C32" s="10">
        <v>1</v>
      </c>
      <c r="D32" s="10">
        <v>1</v>
      </c>
      <c r="E32" s="10">
        <v>1</v>
      </c>
      <c r="F32" s="10">
        <v>1</v>
      </c>
      <c r="G32" s="10">
        <v>1</v>
      </c>
      <c r="H32" s="10">
        <v>1</v>
      </c>
    </row>
    <row r="33" spans="1:8" x14ac:dyDescent="0.25">
      <c r="A33" t="s">
        <v>126</v>
      </c>
      <c r="B33" s="10">
        <v>1</v>
      </c>
      <c r="C33" s="10">
        <v>1</v>
      </c>
      <c r="D33" s="10">
        <v>1</v>
      </c>
      <c r="E33" s="10"/>
      <c r="F33" s="10"/>
      <c r="G33" s="10"/>
      <c r="H33" s="10"/>
    </row>
    <row r="34" spans="1:8" x14ac:dyDescent="0.25">
      <c r="A34" t="s">
        <v>127</v>
      </c>
      <c r="B34" s="10">
        <v>1</v>
      </c>
      <c r="C34" s="10">
        <v>1</v>
      </c>
      <c r="D34" s="10">
        <v>1</v>
      </c>
      <c r="E34" s="10">
        <v>1</v>
      </c>
      <c r="F34" s="10">
        <v>1</v>
      </c>
      <c r="G34" s="10"/>
      <c r="H34" s="10"/>
    </row>
    <row r="35" spans="1:8" x14ac:dyDescent="0.25">
      <c r="A35" t="s">
        <v>128</v>
      </c>
      <c r="B35" s="10"/>
      <c r="C35" s="10"/>
      <c r="D35" s="10"/>
      <c r="E35" s="10"/>
      <c r="F35" s="10"/>
      <c r="G35" s="10"/>
      <c r="H35" s="10"/>
    </row>
    <row r="36" spans="1:8" x14ac:dyDescent="0.25">
      <c r="A36" t="s">
        <v>129</v>
      </c>
      <c r="B36" s="10"/>
      <c r="C36" s="10"/>
      <c r="D36" s="10"/>
      <c r="E36" s="10"/>
      <c r="F36" s="10"/>
      <c r="G36" s="10"/>
      <c r="H36" s="10"/>
    </row>
    <row r="37" spans="1:8" x14ac:dyDescent="0.25">
      <c r="A37" t="s">
        <v>130</v>
      </c>
      <c r="B37" s="10">
        <v>1</v>
      </c>
      <c r="C37" s="10">
        <v>1</v>
      </c>
      <c r="D37" s="10">
        <v>1</v>
      </c>
      <c r="E37" s="10">
        <v>1</v>
      </c>
      <c r="F37" s="10">
        <v>1</v>
      </c>
      <c r="G37" s="10">
        <v>1</v>
      </c>
      <c r="H37" s="10">
        <v>1</v>
      </c>
    </row>
    <row r="38" spans="1:8" x14ac:dyDescent="0.25">
      <c r="A38" t="s">
        <v>131</v>
      </c>
      <c r="B38" s="10">
        <v>1</v>
      </c>
      <c r="C38" s="10">
        <v>1</v>
      </c>
      <c r="D38" s="10">
        <v>1</v>
      </c>
      <c r="E38" s="10">
        <v>1</v>
      </c>
      <c r="F38" s="10">
        <v>1</v>
      </c>
      <c r="G38" s="10">
        <v>1</v>
      </c>
      <c r="H38" s="10">
        <v>1</v>
      </c>
    </row>
    <row r="39" spans="1:8" x14ac:dyDescent="0.25">
      <c r="A39" t="s">
        <v>132</v>
      </c>
      <c r="B39" s="10">
        <v>1</v>
      </c>
      <c r="C39" s="10">
        <v>1</v>
      </c>
      <c r="D39" s="10">
        <v>1</v>
      </c>
      <c r="E39" s="10">
        <v>1</v>
      </c>
      <c r="F39" s="10">
        <v>1</v>
      </c>
      <c r="G39" s="10">
        <v>1</v>
      </c>
      <c r="H39" s="10"/>
    </row>
    <row r="40" spans="1:8" x14ac:dyDescent="0.25">
      <c r="A40" t="s">
        <v>133</v>
      </c>
      <c r="B40" s="10">
        <v>1</v>
      </c>
      <c r="C40" s="10">
        <v>1</v>
      </c>
      <c r="D40" s="10">
        <v>1</v>
      </c>
      <c r="E40" s="10">
        <v>1</v>
      </c>
      <c r="F40" s="10">
        <v>1</v>
      </c>
      <c r="G40" s="10"/>
      <c r="H40" s="10"/>
    </row>
    <row r="41" spans="1:8" x14ac:dyDescent="0.25">
      <c r="A41" t="s">
        <v>134</v>
      </c>
      <c r="B41" s="10">
        <v>1</v>
      </c>
      <c r="C41" s="10">
        <v>1</v>
      </c>
      <c r="D41" s="10">
        <v>1</v>
      </c>
      <c r="E41" s="10">
        <v>1</v>
      </c>
      <c r="F41" s="10">
        <v>1</v>
      </c>
      <c r="G41" s="10">
        <v>1</v>
      </c>
      <c r="H41" s="10">
        <v>1</v>
      </c>
    </row>
    <row r="42" spans="1:8" x14ac:dyDescent="0.25">
      <c r="A42" t="s">
        <v>135</v>
      </c>
      <c r="B42" s="10">
        <v>1</v>
      </c>
      <c r="C42" s="10">
        <v>1</v>
      </c>
      <c r="D42" s="10">
        <v>1</v>
      </c>
      <c r="E42" s="10">
        <v>1</v>
      </c>
      <c r="F42" s="10">
        <v>1</v>
      </c>
      <c r="G42" s="10"/>
      <c r="H42" s="10"/>
    </row>
    <row r="43" spans="1:8" x14ac:dyDescent="0.25">
      <c r="A43" t="s">
        <v>136</v>
      </c>
      <c r="B43" s="10">
        <v>1</v>
      </c>
      <c r="C43" s="10">
        <v>1</v>
      </c>
      <c r="D43" s="10">
        <v>1</v>
      </c>
      <c r="E43" s="10">
        <v>1</v>
      </c>
      <c r="F43" s="10"/>
      <c r="G43" s="10"/>
      <c r="H43" s="10"/>
    </row>
    <row r="44" spans="1:8" x14ac:dyDescent="0.25">
      <c r="A44" t="s">
        <v>137</v>
      </c>
      <c r="B44" s="10">
        <v>1</v>
      </c>
      <c r="C44" s="10">
        <v>1</v>
      </c>
      <c r="D44" s="10">
        <v>1</v>
      </c>
      <c r="E44" s="10">
        <v>1</v>
      </c>
      <c r="F44" s="10"/>
      <c r="G44" s="10"/>
      <c r="H44" s="10"/>
    </row>
    <row r="45" spans="1:8" x14ac:dyDescent="0.25">
      <c r="A45" t="s">
        <v>138</v>
      </c>
      <c r="B45" s="10">
        <v>1</v>
      </c>
      <c r="C45" s="10">
        <v>1</v>
      </c>
      <c r="D45" s="10">
        <v>1</v>
      </c>
      <c r="E45" s="10"/>
      <c r="F45" s="10"/>
      <c r="G45" s="10"/>
      <c r="H45" s="10"/>
    </row>
    <row r="46" spans="1:8" x14ac:dyDescent="0.25">
      <c r="A46" t="s">
        <v>139</v>
      </c>
      <c r="B46" s="10"/>
      <c r="C46" s="10"/>
      <c r="D46" s="17">
        <v>1</v>
      </c>
      <c r="E46" s="10">
        <v>1</v>
      </c>
      <c r="F46" s="10">
        <v>1</v>
      </c>
      <c r="G46" s="10">
        <v>1</v>
      </c>
      <c r="H46" s="10"/>
    </row>
    <row r="47" spans="1:8" x14ac:dyDescent="0.25">
      <c r="A47" t="s">
        <v>140</v>
      </c>
      <c r="B47" s="10"/>
      <c r="C47" s="10"/>
      <c r="D47" s="10"/>
      <c r="E47" s="10"/>
      <c r="F47" s="10"/>
      <c r="G47" s="10"/>
      <c r="H47" s="10"/>
    </row>
    <row r="48" spans="1:8" x14ac:dyDescent="0.25">
      <c r="A48" t="s">
        <v>141</v>
      </c>
      <c r="B48" s="10">
        <v>1</v>
      </c>
      <c r="C48" s="10">
        <v>1</v>
      </c>
      <c r="D48" s="10">
        <v>1</v>
      </c>
      <c r="E48" s="10">
        <v>1</v>
      </c>
      <c r="F48" s="10">
        <v>1</v>
      </c>
      <c r="G48" s="10">
        <v>1</v>
      </c>
      <c r="H48" s="10">
        <v>1</v>
      </c>
    </row>
    <row r="49" spans="1:8" x14ac:dyDescent="0.25">
      <c r="A49" t="s">
        <v>142</v>
      </c>
      <c r="B49" s="10">
        <v>1</v>
      </c>
      <c r="C49" s="10">
        <v>1</v>
      </c>
      <c r="D49" s="10">
        <v>1</v>
      </c>
      <c r="E49" s="10">
        <v>1</v>
      </c>
      <c r="F49" s="10">
        <v>1</v>
      </c>
      <c r="G49" s="10">
        <v>1</v>
      </c>
      <c r="H49" s="10">
        <v>1</v>
      </c>
    </row>
    <row r="50" spans="1:8" x14ac:dyDescent="0.25">
      <c r="A50" t="s">
        <v>143</v>
      </c>
      <c r="B50" s="10">
        <v>1</v>
      </c>
      <c r="C50" s="10">
        <v>1</v>
      </c>
      <c r="D50" s="10">
        <v>1</v>
      </c>
      <c r="E50" s="10">
        <v>1</v>
      </c>
      <c r="F50" s="10">
        <v>1</v>
      </c>
      <c r="G50" s="10">
        <v>1</v>
      </c>
      <c r="H50" s="10">
        <v>1</v>
      </c>
    </row>
    <row r="51" spans="1:8" x14ac:dyDescent="0.25">
      <c r="A51" t="s">
        <v>144</v>
      </c>
      <c r="B51" s="10">
        <v>1</v>
      </c>
      <c r="C51" s="10">
        <v>1</v>
      </c>
      <c r="D51" s="10">
        <v>1</v>
      </c>
      <c r="E51" s="10">
        <v>1</v>
      </c>
      <c r="F51" s="10">
        <v>1</v>
      </c>
      <c r="G51" s="10">
        <v>1</v>
      </c>
      <c r="H51" s="10"/>
    </row>
    <row r="52" spans="1:8" x14ac:dyDescent="0.25">
      <c r="A52" t="s">
        <v>145</v>
      </c>
      <c r="B52" s="10">
        <v>1</v>
      </c>
      <c r="C52" s="10">
        <v>1</v>
      </c>
      <c r="D52" s="10">
        <v>1</v>
      </c>
      <c r="E52" s="10">
        <v>1</v>
      </c>
      <c r="F52" s="10">
        <v>1</v>
      </c>
      <c r="G52" s="10">
        <v>1</v>
      </c>
      <c r="H52" s="10">
        <v>1</v>
      </c>
    </row>
    <row r="53" spans="1:8" x14ac:dyDescent="0.25">
      <c r="A53" t="s">
        <v>146</v>
      </c>
      <c r="B53" s="10">
        <v>1</v>
      </c>
      <c r="C53" s="10">
        <v>1</v>
      </c>
      <c r="D53" s="10">
        <v>1</v>
      </c>
      <c r="E53" s="10">
        <v>1</v>
      </c>
      <c r="F53" s="10">
        <v>1</v>
      </c>
      <c r="G53" s="10"/>
      <c r="H53" s="10"/>
    </row>
    <row r="54" spans="1:8" x14ac:dyDescent="0.25">
      <c r="A54" t="s">
        <v>147</v>
      </c>
      <c r="B54" s="10">
        <v>1</v>
      </c>
      <c r="C54" s="10">
        <v>1</v>
      </c>
      <c r="D54" s="10">
        <v>1</v>
      </c>
      <c r="E54" s="10">
        <v>1</v>
      </c>
      <c r="F54" s="10">
        <v>1</v>
      </c>
      <c r="G54" s="10">
        <v>1</v>
      </c>
      <c r="H54" s="10"/>
    </row>
    <row r="55" spans="1:8" x14ac:dyDescent="0.25">
      <c r="A55" t="s">
        <v>148</v>
      </c>
      <c r="B55" s="10">
        <v>1</v>
      </c>
      <c r="C55" s="10">
        <v>1</v>
      </c>
      <c r="D55" s="10">
        <v>1</v>
      </c>
      <c r="E55" s="10">
        <v>1</v>
      </c>
      <c r="F55" s="10">
        <v>1</v>
      </c>
      <c r="G55" s="10">
        <v>1</v>
      </c>
      <c r="H55" s="10">
        <v>1</v>
      </c>
    </row>
    <row r="56" spans="1:8" x14ac:dyDescent="0.25">
      <c r="A56" t="s">
        <v>149</v>
      </c>
      <c r="B56" s="10">
        <v>1</v>
      </c>
      <c r="C56" s="10">
        <v>1</v>
      </c>
      <c r="D56" s="10">
        <v>1</v>
      </c>
      <c r="E56" s="10">
        <v>1</v>
      </c>
      <c r="F56" s="10">
        <v>1</v>
      </c>
      <c r="G56" s="10">
        <v>1</v>
      </c>
      <c r="H56" s="10"/>
    </row>
    <row r="57" spans="1:8" x14ac:dyDescent="0.25">
      <c r="A57" t="s">
        <v>150</v>
      </c>
      <c r="B57" s="10">
        <v>1</v>
      </c>
      <c r="C57" s="10">
        <v>1</v>
      </c>
      <c r="D57" s="10">
        <v>1</v>
      </c>
      <c r="E57" s="10">
        <v>1</v>
      </c>
      <c r="F57" s="10">
        <v>1</v>
      </c>
      <c r="G57" s="10">
        <v>1</v>
      </c>
      <c r="H57" s="10">
        <v>1</v>
      </c>
    </row>
    <row r="58" spans="1:8" x14ac:dyDescent="0.25">
      <c r="A58" t="s">
        <v>151</v>
      </c>
      <c r="B58" s="10">
        <v>1</v>
      </c>
      <c r="C58" s="10">
        <v>1</v>
      </c>
      <c r="D58" s="10">
        <v>1</v>
      </c>
      <c r="E58" s="10">
        <v>1</v>
      </c>
      <c r="F58" s="10">
        <v>1</v>
      </c>
      <c r="G58" s="10">
        <v>1</v>
      </c>
      <c r="H58" s="10">
        <v>1</v>
      </c>
    </row>
    <row r="59" spans="1:8" x14ac:dyDescent="0.25">
      <c r="A59" t="s">
        <v>152</v>
      </c>
      <c r="B59" s="10">
        <v>1</v>
      </c>
      <c r="C59" s="10">
        <v>1</v>
      </c>
      <c r="D59" s="10">
        <v>1</v>
      </c>
      <c r="E59" s="10">
        <v>1</v>
      </c>
      <c r="F59" s="10">
        <v>1</v>
      </c>
      <c r="G59" s="10">
        <v>1</v>
      </c>
      <c r="H59" s="10">
        <v>1</v>
      </c>
    </row>
    <row r="60" spans="1:8" x14ac:dyDescent="0.25">
      <c r="A60" t="s">
        <v>153</v>
      </c>
      <c r="B60" s="10">
        <v>1</v>
      </c>
      <c r="C60" s="10">
        <v>1</v>
      </c>
      <c r="D60" s="10">
        <v>1</v>
      </c>
      <c r="E60" s="10">
        <v>1</v>
      </c>
      <c r="F60" s="10">
        <v>1</v>
      </c>
      <c r="G60" s="10">
        <v>1</v>
      </c>
      <c r="H60" s="10">
        <v>1</v>
      </c>
    </row>
    <row r="61" spans="1:8" x14ac:dyDescent="0.25">
      <c r="A61" t="s">
        <v>154</v>
      </c>
      <c r="B61" s="10">
        <v>1</v>
      </c>
      <c r="C61" s="10">
        <v>1</v>
      </c>
      <c r="D61" s="10">
        <v>1</v>
      </c>
      <c r="E61" s="10">
        <v>1</v>
      </c>
      <c r="F61" s="10">
        <v>1</v>
      </c>
      <c r="G61" s="10">
        <v>1</v>
      </c>
      <c r="H61" s="10">
        <v>1</v>
      </c>
    </row>
    <row r="62" spans="1:8" x14ac:dyDescent="0.25">
      <c r="A62" t="s">
        <v>155</v>
      </c>
      <c r="B62" s="10">
        <v>1</v>
      </c>
      <c r="C62" s="10">
        <v>1</v>
      </c>
      <c r="D62" s="10">
        <v>1</v>
      </c>
      <c r="E62" s="10">
        <v>1</v>
      </c>
      <c r="F62" s="10">
        <v>1</v>
      </c>
      <c r="G62" s="10">
        <v>1</v>
      </c>
      <c r="H62" s="10">
        <v>1</v>
      </c>
    </row>
    <row r="63" spans="1:8" x14ac:dyDescent="0.25">
      <c r="A63" t="s">
        <v>156</v>
      </c>
      <c r="B63" s="10">
        <v>1</v>
      </c>
      <c r="C63" s="10">
        <v>1</v>
      </c>
      <c r="D63" s="10">
        <v>1</v>
      </c>
      <c r="E63" s="10">
        <v>1</v>
      </c>
      <c r="F63" s="10">
        <v>1</v>
      </c>
      <c r="G63" s="10">
        <v>1</v>
      </c>
      <c r="H63" s="10">
        <v>1</v>
      </c>
    </row>
    <row r="64" spans="1:8" x14ac:dyDescent="0.25">
      <c r="A64" t="s">
        <v>157</v>
      </c>
      <c r="B64" s="10">
        <v>1</v>
      </c>
      <c r="C64" s="10">
        <v>1</v>
      </c>
      <c r="D64" s="10">
        <v>1</v>
      </c>
      <c r="E64" s="10">
        <v>1</v>
      </c>
      <c r="F64" s="10">
        <v>1</v>
      </c>
      <c r="G64" s="10"/>
      <c r="H64" s="10"/>
    </row>
    <row r="65" spans="1:8" x14ac:dyDescent="0.25">
      <c r="A65" t="s">
        <v>158</v>
      </c>
      <c r="B65" s="10">
        <v>1</v>
      </c>
      <c r="C65" s="10">
        <v>1</v>
      </c>
      <c r="D65" s="10">
        <v>1</v>
      </c>
      <c r="E65" s="10">
        <v>1</v>
      </c>
      <c r="F65" s="10">
        <v>1</v>
      </c>
      <c r="G65" s="10">
        <v>1</v>
      </c>
      <c r="H65" s="10">
        <v>1</v>
      </c>
    </row>
    <row r="66" spans="1:8" x14ac:dyDescent="0.25">
      <c r="A66" t="s">
        <v>159</v>
      </c>
      <c r="B66" s="10">
        <v>1</v>
      </c>
      <c r="C66" s="10">
        <v>1</v>
      </c>
      <c r="D66" s="10">
        <v>1</v>
      </c>
      <c r="E66" s="10">
        <v>1</v>
      </c>
      <c r="F66" s="10">
        <v>1</v>
      </c>
      <c r="G66" s="10">
        <v>1</v>
      </c>
      <c r="H66" s="10">
        <v>1</v>
      </c>
    </row>
    <row r="67" spans="1:8" x14ac:dyDescent="0.25">
      <c r="A67" t="s">
        <v>160</v>
      </c>
      <c r="B67" s="10">
        <v>1</v>
      </c>
      <c r="C67" s="10">
        <v>1</v>
      </c>
      <c r="D67" s="10">
        <v>1</v>
      </c>
      <c r="E67" s="10">
        <v>1</v>
      </c>
      <c r="F67" s="10">
        <v>1</v>
      </c>
      <c r="G67" s="10">
        <v>1</v>
      </c>
      <c r="H67" s="10">
        <v>1</v>
      </c>
    </row>
    <row r="68" spans="1:8" x14ac:dyDescent="0.25">
      <c r="A68" t="s">
        <v>161</v>
      </c>
      <c r="B68" s="10">
        <v>1</v>
      </c>
      <c r="C68" s="10">
        <v>1</v>
      </c>
      <c r="D68" s="10">
        <v>1</v>
      </c>
      <c r="E68" s="10">
        <v>1</v>
      </c>
      <c r="F68" s="10"/>
      <c r="G68" s="10"/>
      <c r="H68" s="10"/>
    </row>
    <row r="69" spans="1:8" x14ac:dyDescent="0.25">
      <c r="A69" t="s">
        <v>162</v>
      </c>
      <c r="B69" s="10">
        <v>1</v>
      </c>
      <c r="C69" s="10">
        <v>1</v>
      </c>
      <c r="D69" s="10">
        <v>1</v>
      </c>
      <c r="E69" s="10">
        <v>1</v>
      </c>
      <c r="F69" s="10">
        <v>1</v>
      </c>
      <c r="G69" s="10">
        <v>1</v>
      </c>
      <c r="H69" s="10">
        <v>1</v>
      </c>
    </row>
    <row r="70" spans="1:8" x14ac:dyDescent="0.25">
      <c r="A70" t="s">
        <v>163</v>
      </c>
      <c r="B70" s="10">
        <v>1</v>
      </c>
      <c r="C70" s="10">
        <v>1</v>
      </c>
      <c r="D70" s="10">
        <v>1</v>
      </c>
      <c r="E70" s="10">
        <v>1</v>
      </c>
      <c r="F70" s="10">
        <v>1</v>
      </c>
      <c r="G70" s="10">
        <v>1</v>
      </c>
      <c r="H70" s="10">
        <v>1</v>
      </c>
    </row>
    <row r="71" spans="1:8" x14ac:dyDescent="0.25">
      <c r="A71" t="s">
        <v>164</v>
      </c>
      <c r="B71" s="10">
        <v>1</v>
      </c>
      <c r="C71" s="10">
        <v>1</v>
      </c>
      <c r="D71" s="10">
        <v>1</v>
      </c>
      <c r="E71" s="10">
        <v>1</v>
      </c>
      <c r="F71" s="10">
        <v>1</v>
      </c>
      <c r="G71" s="10">
        <v>1</v>
      </c>
      <c r="H71" s="10">
        <v>1</v>
      </c>
    </row>
    <row r="72" spans="1:8" x14ac:dyDescent="0.25">
      <c r="A72" t="s">
        <v>165</v>
      </c>
      <c r="B72" s="10">
        <v>1</v>
      </c>
      <c r="C72" s="10">
        <v>1</v>
      </c>
      <c r="D72" s="10">
        <v>1</v>
      </c>
      <c r="E72" s="10">
        <v>1</v>
      </c>
      <c r="F72" s="10">
        <v>1</v>
      </c>
      <c r="G72" s="10">
        <v>1</v>
      </c>
      <c r="H72" s="10">
        <v>1</v>
      </c>
    </row>
    <row r="73" spans="1:8" x14ac:dyDescent="0.25">
      <c r="A73" t="s">
        <v>166</v>
      </c>
      <c r="B73" s="10">
        <v>1</v>
      </c>
      <c r="C73" s="10">
        <v>1</v>
      </c>
      <c r="D73" s="10">
        <v>1</v>
      </c>
      <c r="E73" s="10">
        <v>1</v>
      </c>
      <c r="F73" s="10">
        <v>1</v>
      </c>
      <c r="G73" s="10">
        <v>1</v>
      </c>
      <c r="H73" s="10">
        <v>1</v>
      </c>
    </row>
    <row r="74" spans="1:8" x14ac:dyDescent="0.25">
      <c r="A74" t="s">
        <v>167</v>
      </c>
      <c r="B74" s="10">
        <v>1</v>
      </c>
      <c r="C74" s="10">
        <v>1</v>
      </c>
      <c r="D74" s="10">
        <v>1</v>
      </c>
      <c r="E74" s="10">
        <v>1</v>
      </c>
      <c r="F74" s="10">
        <v>1</v>
      </c>
      <c r="G74" s="10">
        <v>1</v>
      </c>
      <c r="H74" s="10">
        <v>1</v>
      </c>
    </row>
    <row r="75" spans="1:8" x14ac:dyDescent="0.25">
      <c r="A75" t="s">
        <v>168</v>
      </c>
      <c r="B75" s="10">
        <v>1</v>
      </c>
      <c r="C75" s="10">
        <v>1</v>
      </c>
      <c r="D75" s="10">
        <v>1</v>
      </c>
      <c r="E75" s="10">
        <v>1</v>
      </c>
      <c r="F75" s="10">
        <v>1</v>
      </c>
      <c r="G75" s="10">
        <v>1</v>
      </c>
      <c r="H75" s="10">
        <v>1</v>
      </c>
    </row>
    <row r="76" spans="1:8" x14ac:dyDescent="0.25">
      <c r="A76" t="s">
        <v>169</v>
      </c>
      <c r="B76" s="10">
        <v>1</v>
      </c>
      <c r="C76" s="10">
        <v>1</v>
      </c>
      <c r="D76" s="10"/>
      <c r="E76" s="10"/>
      <c r="F76" s="10"/>
      <c r="G76" s="10"/>
      <c r="H76" s="10"/>
    </row>
    <row r="77" spans="1:8" x14ac:dyDescent="0.25">
      <c r="A77" t="s">
        <v>170</v>
      </c>
      <c r="B77" s="10"/>
      <c r="C77" s="10"/>
      <c r="D77" s="10"/>
      <c r="E77" s="10"/>
      <c r="F77" s="10"/>
      <c r="G77" s="10"/>
      <c r="H77" s="10"/>
    </row>
    <row r="78" spans="1:8" x14ac:dyDescent="0.25">
      <c r="A78" t="s">
        <v>171</v>
      </c>
      <c r="B78" s="10">
        <v>1</v>
      </c>
      <c r="C78" s="10">
        <v>1</v>
      </c>
      <c r="D78" s="10">
        <v>1</v>
      </c>
      <c r="E78" s="10">
        <v>1</v>
      </c>
      <c r="F78" s="10">
        <v>1</v>
      </c>
      <c r="G78" s="10">
        <v>1</v>
      </c>
      <c r="H78" s="10">
        <v>1</v>
      </c>
    </row>
    <row r="79" spans="1:8" x14ac:dyDescent="0.25">
      <c r="A79" t="s">
        <v>172</v>
      </c>
      <c r="B79" s="10">
        <v>1</v>
      </c>
      <c r="C79" s="10">
        <v>1</v>
      </c>
      <c r="D79" s="10">
        <v>1</v>
      </c>
      <c r="E79" s="10">
        <v>1</v>
      </c>
      <c r="F79" s="10">
        <v>1</v>
      </c>
      <c r="G79" s="10">
        <v>1</v>
      </c>
      <c r="H79" s="10">
        <v>1</v>
      </c>
    </row>
    <row r="80" spans="1:8" x14ac:dyDescent="0.25">
      <c r="A80" t="s">
        <v>173</v>
      </c>
      <c r="B80" s="10">
        <v>1</v>
      </c>
      <c r="C80" s="10">
        <v>1</v>
      </c>
      <c r="D80" s="10">
        <v>1</v>
      </c>
      <c r="E80" s="10">
        <v>1</v>
      </c>
      <c r="F80" s="10">
        <v>1</v>
      </c>
      <c r="G80" s="10">
        <v>1</v>
      </c>
      <c r="H80" s="10">
        <v>1</v>
      </c>
    </row>
    <row r="81" spans="1:8" x14ac:dyDescent="0.25">
      <c r="A81" t="s">
        <v>174</v>
      </c>
      <c r="B81" s="10">
        <v>1</v>
      </c>
      <c r="C81" s="10">
        <v>1</v>
      </c>
      <c r="D81" s="10">
        <v>1</v>
      </c>
      <c r="E81" s="10">
        <v>1</v>
      </c>
      <c r="F81" s="10">
        <v>1</v>
      </c>
      <c r="G81" s="10">
        <v>1</v>
      </c>
      <c r="H81" s="10"/>
    </row>
    <row r="82" spans="1:8" x14ac:dyDescent="0.25">
      <c r="A82" t="s">
        <v>175</v>
      </c>
      <c r="B82" s="10">
        <v>1</v>
      </c>
      <c r="C82" s="10">
        <v>1</v>
      </c>
      <c r="D82" s="10">
        <v>1</v>
      </c>
      <c r="E82" s="10">
        <v>1</v>
      </c>
      <c r="F82" s="10">
        <v>1</v>
      </c>
      <c r="G82" s="10">
        <v>1</v>
      </c>
      <c r="H82" s="10">
        <v>1</v>
      </c>
    </row>
    <row r="83" spans="1:8" x14ac:dyDescent="0.25">
      <c r="A83" t="s">
        <v>176</v>
      </c>
      <c r="B83" s="10">
        <v>1</v>
      </c>
      <c r="C83" s="10">
        <v>1</v>
      </c>
      <c r="D83" s="10">
        <v>1</v>
      </c>
      <c r="E83" s="10">
        <v>1</v>
      </c>
      <c r="F83" s="10">
        <v>1</v>
      </c>
      <c r="G83" s="10">
        <v>1</v>
      </c>
      <c r="H83" s="10">
        <v>1</v>
      </c>
    </row>
    <row r="84" spans="1:8" x14ac:dyDescent="0.25">
      <c r="A84" t="s">
        <v>177</v>
      </c>
      <c r="B84" s="10">
        <v>1</v>
      </c>
      <c r="C84" s="10">
        <v>1</v>
      </c>
      <c r="D84" s="10">
        <v>1</v>
      </c>
      <c r="E84" s="10">
        <v>1</v>
      </c>
      <c r="F84" s="10">
        <v>1</v>
      </c>
      <c r="G84" s="10">
        <v>1</v>
      </c>
      <c r="H84" s="10">
        <v>1</v>
      </c>
    </row>
    <row r="85" spans="1:8" x14ac:dyDescent="0.25">
      <c r="A85" t="s">
        <v>183</v>
      </c>
      <c r="B85" s="10">
        <f>SUM(B27:B84)</f>
        <v>53</v>
      </c>
      <c r="C85" s="10">
        <f t="shared" ref="C85:H85" si="1">SUM(C27:C84)</f>
        <v>53</v>
      </c>
      <c r="D85" s="10">
        <f t="shared" si="1"/>
        <v>53</v>
      </c>
      <c r="E85" s="10">
        <f t="shared" si="1"/>
        <v>50</v>
      </c>
      <c r="F85" s="10">
        <f t="shared" si="1"/>
        <v>47</v>
      </c>
      <c r="G85" s="10">
        <f t="shared" si="1"/>
        <v>42</v>
      </c>
      <c r="H85" s="10">
        <f t="shared" si="1"/>
        <v>36</v>
      </c>
    </row>
    <row r="86" spans="1:8" x14ac:dyDescent="0.25">
      <c r="B86" s="2">
        <v>2019</v>
      </c>
      <c r="C86" s="2">
        <v>2020</v>
      </c>
      <c r="D86" s="2">
        <v>2021</v>
      </c>
      <c r="E86" s="2">
        <v>2022</v>
      </c>
      <c r="F86" s="2">
        <v>2023</v>
      </c>
      <c r="G86" s="2">
        <v>2024</v>
      </c>
      <c r="H86" s="2">
        <v>2025</v>
      </c>
    </row>
  </sheetData>
  <phoneticPr fontId="2" type="noConversion"/>
  <pageMargins left="0.7" right="0.7" top="0.75" bottom="0.75" header="0.3" footer="0.3"/>
  <ignoredErrors>
    <ignoredError sqref="B23:H2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Hoja4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Munill Muntadas</dc:creator>
  <cp:lastModifiedBy>Miguel Munill Muntadas</cp:lastModifiedBy>
  <cp:lastPrinted>2026-05-14T10:29:04Z</cp:lastPrinted>
  <dcterms:created xsi:type="dcterms:W3CDTF">2026-04-10T17:55:11Z</dcterms:created>
  <dcterms:modified xsi:type="dcterms:W3CDTF">2026-08-01T08:33:15Z</dcterms:modified>
</cp:coreProperties>
</file>